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0.0.7\Finance\Објава на податоци\Q2 2025\"/>
    </mc:Choice>
  </mc:AlternateContent>
  <bookViews>
    <workbookView xWindow="0" yWindow="0" windowWidth="28800" windowHeight="12000"/>
  </bookViews>
  <sheets>
    <sheet name="Изјава" sheetId="1" r:id="rId1"/>
    <sheet name="НП" sheetId="2" r:id="rId2"/>
    <sheet name="ССО" sheetId="3" r:id="rId3"/>
    <sheet name="АПРО" sheetId="4" r:id="rId4"/>
    <sheet name="КАО" sheetId="5" r:id="rId5"/>
    <sheet name="КРЗД" sheetId="6" r:id="rId6"/>
    <sheet name="КРСППР" sheetId="7" r:id="rId7"/>
    <sheet name="КРСПИ" sheetId="8" r:id="rId8"/>
    <sheet name="ПРИК" sheetId="9" r:id="rId9"/>
    <sheet name="ВПВО" sheetId="10" r:id="rId10"/>
    <sheet name="СЗО" sheetId="11" r:id="rId11"/>
    <sheet name="КРНФ" sheetId="12" r:id="rId12"/>
  </sheets>
  <externalReferences>
    <externalReference r:id="rId13"/>
    <externalReference r:id="rId14"/>
    <externalReference r:id="rId15"/>
  </externalReferences>
  <definedNames>
    <definedName name="_FSA001" localSheetId="1">#REF!</definedName>
    <definedName name="_FSA001">#REF!</definedName>
    <definedName name="_FSA002" localSheetId="1">#REF!</definedName>
    <definedName name="_FSA002">#REF!</definedName>
    <definedName name="_FSA003" localSheetId="1">#REF!</definedName>
    <definedName name="_FSA003">#REF!</definedName>
    <definedName name="_FSA007">[1]FSA002!$A$1</definedName>
    <definedName name="_FSA014" localSheetId="1">#REF!</definedName>
    <definedName name="_FSA014">#REF!</definedName>
    <definedName name="_FSA015" localSheetId="1">#REF!</definedName>
    <definedName name="_FSA015">#REF!</definedName>
    <definedName name="_FSA016" localSheetId="1">#REF!</definedName>
    <definedName name="_FSA016">#REF!</definedName>
    <definedName name="_FSA027" localSheetId="1">#REF!</definedName>
    <definedName name="_FSA027">#REF!</definedName>
    <definedName name="_FSA028" localSheetId="1">#REF!</definedName>
    <definedName name="_FSA028">#REF!</definedName>
    <definedName name="COMPANY">'[2]Drop Down List'!$H$1</definedName>
    <definedName name="FSA007a">[1]FSA004!$A$1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ONTH">'[2]Drop Down List'!$H$2</definedName>
    <definedName name="_xlnm.Print_Area" localSheetId="9">ВПВО!$A$1:$D$13</definedName>
    <definedName name="_xlnm.Print_Titles" localSheetId="10">СЗО!$6:$7</definedName>
    <definedName name="_xlnm.Print_Titles" localSheetId="2">ССО!$6:$7</definedName>
    <definedName name="Table_A" localSheetId="1">#REF!</definedName>
    <definedName name="Table_A">#REF!</definedName>
    <definedName name="Table_AB" localSheetId="1">#REF!</definedName>
    <definedName name="Table_AB">#REF!</definedName>
    <definedName name="Table_AD" localSheetId="1">#REF!</definedName>
    <definedName name="Table_AD">#REF!</definedName>
    <definedName name="Table_AE" localSheetId="1">#REF!</definedName>
    <definedName name="Table_AE">#REF!</definedName>
    <definedName name="Table_AF" localSheetId="1">#REF!</definedName>
    <definedName name="Table_AF">#REF!</definedName>
    <definedName name="Table_AH" localSheetId="1">#REF!</definedName>
    <definedName name="Table_AH">#REF!</definedName>
    <definedName name="Table_AL" localSheetId="1">#REF!</definedName>
    <definedName name="Table_AL">#REF!</definedName>
    <definedName name="Table_B" localSheetId="1">#REF!</definedName>
    <definedName name="Table_B">#REF!</definedName>
    <definedName name="Table_C" localSheetId="1">#REF!</definedName>
    <definedName name="Table_C">#REF!</definedName>
    <definedName name="Table_D" localSheetId="1">#REF!</definedName>
    <definedName name="Table_D">#REF!</definedName>
    <definedName name="Table_F" localSheetId="1">#REF!</definedName>
    <definedName name="Table_F">#REF!</definedName>
    <definedName name="Table_G" localSheetId="1">#REF!</definedName>
    <definedName name="Table_G">#REF!</definedName>
    <definedName name="Table_H" localSheetId="1">#REF!</definedName>
    <definedName name="Table_H">#REF!</definedName>
    <definedName name="Table_J" localSheetId="1">#REF!</definedName>
    <definedName name="Table_J">#REF!</definedName>
    <definedName name="Table_K" localSheetId="1">#REF!</definedName>
    <definedName name="Table_K">#REF!</definedName>
    <definedName name="Table_M" localSheetId="1">#REF!</definedName>
    <definedName name="Table_M">#REF!</definedName>
    <definedName name="Table_O" localSheetId="1">#REF!</definedName>
    <definedName name="Table_O">#REF!</definedName>
    <definedName name="Table_Q" localSheetId="1">#REF!</definedName>
    <definedName name="Table_Q">#REF!</definedName>
    <definedName name="Table_S" localSheetId="1">#REF!</definedName>
    <definedName name="Table_S">#REF!</definedName>
    <definedName name="Table_T" localSheetId="1">#REF!</definedName>
    <definedName name="Table_T">#REF!</definedName>
    <definedName name="Table_U" localSheetId="1">#REF!</definedName>
    <definedName name="Table_U">#REF!</definedName>
    <definedName name="Table_V" localSheetId="1">#REF!</definedName>
    <definedName name="Table_V">#REF!</definedName>
    <definedName name="YEAR">'[2]Drop Down List'!$H$3</definedName>
    <definedName name="и">#REF!</definedName>
    <definedName name="ПН5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8" i="5" l="1"/>
  <c r="K18" i="5"/>
  <c r="K37" i="5" s="1"/>
  <c r="J18" i="5"/>
  <c r="J37" i="5" s="1"/>
  <c r="I18" i="5"/>
  <c r="I37" i="5" s="1"/>
  <c r="H18" i="5"/>
  <c r="H37" i="5" s="1"/>
  <c r="G18" i="5"/>
  <c r="G37" i="5" s="1"/>
  <c r="F18" i="5"/>
  <c r="F37" i="5" s="1"/>
  <c r="E18" i="5"/>
  <c r="E37" i="5" s="1"/>
  <c r="D18" i="5"/>
  <c r="D37" i="5" s="1"/>
  <c r="C18" i="5"/>
  <c r="C37" i="5" s="1"/>
  <c r="J17" i="5"/>
  <c r="M17" i="5" s="1"/>
  <c r="J16" i="5"/>
  <c r="M16" i="5" s="1"/>
  <c r="J15" i="5"/>
  <c r="M15" i="5" s="1"/>
  <c r="J14" i="5"/>
  <c r="M14" i="5" s="1"/>
  <c r="J13" i="5"/>
  <c r="M13" i="5" s="1"/>
  <c r="J12" i="5"/>
  <c r="G73" i="6"/>
  <c r="F73" i="6"/>
  <c r="E73" i="6"/>
  <c r="D73" i="6"/>
  <c r="C73" i="6"/>
  <c r="G38" i="6"/>
  <c r="F38" i="6"/>
  <c r="E38" i="6"/>
  <c r="D38" i="6"/>
  <c r="C38" i="6"/>
  <c r="G8" i="6"/>
  <c r="G49" i="6" s="1"/>
  <c r="F8" i="6"/>
  <c r="F49" i="6" s="1"/>
  <c r="E8" i="6"/>
  <c r="E49" i="6" s="1"/>
  <c r="D8" i="6"/>
  <c r="D49" i="6" s="1"/>
  <c r="C8" i="6"/>
  <c r="C49" i="6" s="1"/>
  <c r="M18" i="5" l="1"/>
  <c r="L37" i="5"/>
  <c r="M37" i="5" s="1"/>
  <c r="C8" i="12" l="1"/>
  <c r="H32" i="11" l="1"/>
  <c r="G32" i="11"/>
  <c r="F32" i="11"/>
  <c r="E32" i="11"/>
  <c r="D32" i="11"/>
  <c r="C32" i="11"/>
  <c r="C33" i="11" s="1"/>
  <c r="D15" i="10"/>
  <c r="D13" i="10"/>
  <c r="D12" i="10"/>
  <c r="D11" i="10"/>
  <c r="D10" i="10"/>
  <c r="D9" i="10"/>
  <c r="D8" i="10"/>
  <c r="D14" i="10" s="1"/>
  <c r="D16" i="10" s="1"/>
  <c r="C14" i="9"/>
  <c r="C7" i="9"/>
  <c r="E9" i="8"/>
  <c r="D9" i="8"/>
  <c r="C9" i="8"/>
  <c r="F8" i="8"/>
  <c r="F7" i="8"/>
  <c r="F9" i="8" s="1"/>
  <c r="L19" i="7"/>
  <c r="K19" i="7"/>
  <c r="J19" i="7"/>
  <c r="I19" i="7"/>
  <c r="H19" i="7"/>
  <c r="G19" i="7"/>
  <c r="F19" i="7"/>
  <c r="E19" i="7"/>
  <c r="D19" i="7"/>
  <c r="C19" i="7"/>
  <c r="M18" i="7"/>
  <c r="M17" i="7"/>
  <c r="M16" i="7"/>
  <c r="M15" i="7"/>
  <c r="M14" i="7"/>
  <c r="M13" i="7"/>
  <c r="M12" i="7"/>
  <c r="M11" i="7"/>
  <c r="M10" i="7"/>
  <c r="M9" i="7"/>
  <c r="M8" i="7"/>
  <c r="C28" i="4"/>
  <c r="C31" i="4" s="1"/>
  <c r="M19" i="7" l="1"/>
  <c r="C29" i="4"/>
  <c r="D21" i="2"/>
</calcChain>
</file>

<file path=xl/sharedStrings.xml><?xml version="1.0" encoding="utf-8"?>
<sst xmlns="http://schemas.openxmlformats.org/spreadsheetml/2006/main" count="594" uniqueCount="495">
  <si>
    <t xml:space="preserve">Извештај со најзначајните показатели </t>
  </si>
  <si>
    <t>Реден број</t>
  </si>
  <si>
    <t>Најзначајни показатели</t>
  </si>
  <si>
    <t xml:space="preserve">Износ во 000 денари / Процент </t>
  </si>
  <si>
    <t>Забелешка</t>
  </si>
  <si>
    <t>Структура на сопствените средства</t>
  </si>
  <si>
    <t>Редовен основен капитал (РОК)</t>
  </si>
  <si>
    <t>Додатен основен капитал (ДОК)</t>
  </si>
  <si>
    <t>Основен капитал</t>
  </si>
  <si>
    <t>Дополнителен капитал (ДК)</t>
  </si>
  <si>
    <t>Сопствени средства</t>
  </si>
  <si>
    <t>Капитал потребен за покривање на ризиците</t>
  </si>
  <si>
    <t xml:space="preserve">Кредитeн ризик </t>
  </si>
  <si>
    <t xml:space="preserve">Валутeн ризик </t>
  </si>
  <si>
    <t xml:space="preserve">Оперативeн ризик </t>
  </si>
  <si>
    <t xml:space="preserve">Ризик од промена на цените на стоките </t>
  </si>
  <si>
    <t>Пазарни ризици</t>
  </si>
  <si>
    <t>Ризик од порамнување / испорака</t>
  </si>
  <si>
    <t>Ризик од другата договорна страна</t>
  </si>
  <si>
    <t xml:space="preserve">Вкупен капитал потребен за покривање на ризиците </t>
  </si>
  <si>
    <t xml:space="preserve">Вкупен износ на активата пондерирана според ризиците </t>
  </si>
  <si>
    <t>Стапка на адекватност на капиталот</t>
  </si>
  <si>
    <t>Стапки пропишани од Народната банка</t>
  </si>
  <si>
    <t>Редовен основен капитал</t>
  </si>
  <si>
    <t xml:space="preserve">Стапка на адекватност на капиталот </t>
  </si>
  <si>
    <t>Стапка на нефункционалните кредити</t>
  </si>
  <si>
    <t>Стапка на повратот на активата</t>
  </si>
  <si>
    <t>Стапка на повратот на капиталот и резервите</t>
  </si>
  <si>
    <t xml:space="preserve">Вкупна стапка на заштитните слоеви на капиталот </t>
  </si>
  <si>
    <t xml:space="preserve">Стапка на задолженост </t>
  </si>
  <si>
    <t>Износ на изложеноста</t>
  </si>
  <si>
    <t>Ликвидност</t>
  </si>
  <si>
    <t>Стапка на покриеност со ликвидност</t>
  </si>
  <si>
    <t>Просечна вредност на стапката на покриеност со ликвидност</t>
  </si>
  <si>
    <t>Просечна вредност на ВКЛА</t>
  </si>
  <si>
    <t>Просечна вредност на ВПО</t>
  </si>
  <si>
    <t>Просечна вредност на ВПП</t>
  </si>
  <si>
    <t>Просечна вредност на НПО</t>
  </si>
  <si>
    <t>Извештај за сопствените средства</t>
  </si>
  <si>
    <t>во 000 денари</t>
  </si>
  <si>
    <t>Ред. бр.</t>
  </si>
  <si>
    <t>Опис</t>
  </si>
  <si>
    <t xml:space="preserve">Износ                       </t>
  </si>
  <si>
    <t>I</t>
  </si>
  <si>
    <t>1.</t>
  </si>
  <si>
    <t>2.</t>
  </si>
  <si>
    <t xml:space="preserve">Основен капитал </t>
  </si>
  <si>
    <t>3.</t>
  </si>
  <si>
    <t>3.1.</t>
  </si>
  <si>
    <t>Позиции во РОК</t>
  </si>
  <si>
    <t>3.1.1.</t>
  </si>
  <si>
    <t>Kапитални инструменти од РОК</t>
  </si>
  <si>
    <t>3.1.2.</t>
  </si>
  <si>
    <t>Премија од капиталните инструменти од РОК</t>
  </si>
  <si>
    <t>3.1.3.</t>
  </si>
  <si>
    <t xml:space="preserve">Задолжителна општа резерва (општ резервен фонд) </t>
  </si>
  <si>
    <t>3.1.4.</t>
  </si>
  <si>
    <t>Задржана нераспоредена добивка</t>
  </si>
  <si>
    <t>3.1.5.</t>
  </si>
  <si>
    <t>(-) Акумулирана загуба од претходните години</t>
  </si>
  <si>
    <t>3.1.6.</t>
  </si>
  <si>
    <t xml:space="preserve">Тековна добивка или добивка на крајот на годината </t>
  </si>
  <si>
    <t>3.1.7.</t>
  </si>
  <si>
    <t>Збирна сеопфатна добивка или загуба</t>
  </si>
  <si>
    <t>3.2.</t>
  </si>
  <si>
    <t>(-) Одбитни ставки од РОК</t>
  </si>
  <si>
    <t>3.2.1.</t>
  </si>
  <si>
    <t>(-) Загуба на крајот на годината или тековна загуба</t>
  </si>
  <si>
    <t>3.2.2.</t>
  </si>
  <si>
    <t>(-) Нематеријални средства</t>
  </si>
  <si>
    <t>3.2.3.</t>
  </si>
  <si>
    <t xml:space="preserve">(-) Одложени даночни средства коишто зависат од идната профитабилност на банката </t>
  </si>
  <si>
    <t>3.2.4.</t>
  </si>
  <si>
    <t>(-) Вложувања во сопствени капитални инструменти од РОК</t>
  </si>
  <si>
    <t>3.2.4.1.</t>
  </si>
  <si>
    <t xml:space="preserve">   (-) Директни вложувања во сопствени капитални инструменти од РОК</t>
  </si>
  <si>
    <t>3.2.4.2.</t>
  </si>
  <si>
    <t xml:space="preserve">   (-) Индиректни вложувања во сопствени капитални инструменти од РОК</t>
  </si>
  <si>
    <t>3.2.4.3.</t>
  </si>
  <si>
    <t xml:space="preserve">   (-) Синтетички вложувања во сопствени капитални инструменти од РОК</t>
  </si>
  <si>
    <t>3.2.4.4.</t>
  </si>
  <si>
    <t xml:space="preserve">   (-) Вложувања во сопствени капитални инструменти од РОК за кои банката има договорна обврска да ги купи</t>
  </si>
  <si>
    <t>3.2.5.</t>
  </si>
  <si>
    <t>(-) Директни, индиректни и синтетички вложувања во капитални инструменти од РОК на лица од финансискиот сектор, при што тие лица имаат вложувања во банката</t>
  </si>
  <si>
    <t>3.2.6.</t>
  </si>
  <si>
    <t>(-) Директни, индиректни и синтетички вложувања во капитални инструменти од РОК на лица од финансискиот сектор во кои банката нема значајно вложување</t>
  </si>
  <si>
    <t>3.2.7.</t>
  </si>
  <si>
    <t>(-) Директни, индиректни и синтетички вложувања во капитални инструменти од РОК на лица од финансискиот сектор во кои банката има значајно вложување</t>
  </si>
  <si>
    <t>3.2.8.</t>
  </si>
  <si>
    <t>(-) Износ на одбитни ставки од ДОК којшто го надминува вкупниот износ на ДОК</t>
  </si>
  <si>
    <t>3.2.9.</t>
  </si>
  <si>
    <t>(-) Износ на надминувањето на лимитите за вложувања во нефинансиски институции</t>
  </si>
  <si>
    <t>3.2.10.</t>
  </si>
  <si>
    <t xml:space="preserve">(-) Трошоци за данок </t>
  </si>
  <si>
    <t>3.2.11.</t>
  </si>
  <si>
    <t>(-) Разлика меѓу висината на потребната и извршената исправка на вредноста/посебната резерва</t>
  </si>
  <si>
    <t>3.3.</t>
  </si>
  <si>
    <t>Регулаторни усогласувања на РОК</t>
  </si>
  <si>
    <t>3.3.1.</t>
  </si>
  <si>
    <t>(-) Зголемување на РОК коешто произлегува од позиции на секјуритизација</t>
  </si>
  <si>
    <t>3.3.2.</t>
  </si>
  <si>
    <t>(-) Добивки или (+) загуби од заштитата од ризикот од парични текови</t>
  </si>
  <si>
    <t>3.3.3.</t>
  </si>
  <si>
    <t>(-) Добивки или (+) загуби од обврски на банката коишто се мерат по објективна вредност</t>
  </si>
  <si>
    <t>3.3.4.</t>
  </si>
  <si>
    <t>(-) Добивки или (+) загуби  поврзани со обврски врз основа на деривати коишто се мерат по објективна вредност</t>
  </si>
  <si>
    <t>3.4.</t>
  </si>
  <si>
    <t>Позиции како резултат на консолидација</t>
  </si>
  <si>
    <t>3.4.1.</t>
  </si>
  <si>
    <t xml:space="preserve">Неконтролирачко (малцинско) учество коешто се признава во РОК на консолидирана основа </t>
  </si>
  <si>
    <t>3.4.2.</t>
  </si>
  <si>
    <t>Останато</t>
  </si>
  <si>
    <t>3.5.</t>
  </si>
  <si>
    <t>Други позиции од РОК</t>
  </si>
  <si>
    <t>4.</t>
  </si>
  <si>
    <t>4.1.</t>
  </si>
  <si>
    <t>Позиции во ДОК</t>
  </si>
  <si>
    <t>4.1.1.</t>
  </si>
  <si>
    <t>Капитални инструменти од ДОК</t>
  </si>
  <si>
    <t>4.1.2.</t>
  </si>
  <si>
    <t>Премија од капиталните инструменти од ДОК</t>
  </si>
  <si>
    <t>4.2.</t>
  </si>
  <si>
    <t>(-) Одбитни ставки од ДОК</t>
  </si>
  <si>
    <t>4.2.1.</t>
  </si>
  <si>
    <t>(-) Вложувања во сопствени капитални инструменти од ДОК</t>
  </si>
  <si>
    <t>4.2.1.1.</t>
  </si>
  <si>
    <t xml:space="preserve">   (-) Директни вложувања во сопствени капитални инструменти од ДОК</t>
  </si>
  <si>
    <t>4.2.1.2.</t>
  </si>
  <si>
    <t xml:space="preserve">   (-) Индиректни вложувања во сопствени капитални инструменти од ДОК</t>
  </si>
  <si>
    <t>4.2.1.3.</t>
  </si>
  <si>
    <t xml:space="preserve">   (-) Синтетички вложувања во сопствени капитални инструменти од ДОК</t>
  </si>
  <si>
    <t>4.2.1.4.</t>
  </si>
  <si>
    <t xml:space="preserve">   (-) Вложувања во сопствени капитални инструменти од ДОК за кои банката има договорна обврска да ги купи</t>
  </si>
  <si>
    <t>4.2.2.</t>
  </si>
  <si>
    <t xml:space="preserve">(-) Директни, индиректни и синтетички вложувања во капитални инструменти од ДОК на лица од финансискиот сектор, при што тие лица имаат вложувања во банката </t>
  </si>
  <si>
    <t>4.2.3.</t>
  </si>
  <si>
    <t>(-) Директни, индиректни и синтетички вложувања во капитални инструменти од ДОК на лица од финансискиот сектор во кои банката нема значајно вложување</t>
  </si>
  <si>
    <t>4.2.4.</t>
  </si>
  <si>
    <t>(-) Директни, индиректни и синтетички вложувања во капитални инструменти од ДОК на лица од финансискиот сектор во кои банката има значајно вложување</t>
  </si>
  <si>
    <t>4.2.5.</t>
  </si>
  <si>
    <t>(-) Износ на одбитни ставки од ДК којшто го надминува вкупниот износ на ДК</t>
  </si>
  <si>
    <t>4.2.6.</t>
  </si>
  <si>
    <t>4.3.</t>
  </si>
  <si>
    <t>Регулаторни усогласувања на ДОК</t>
  </si>
  <si>
    <t>4.3.1.</t>
  </si>
  <si>
    <t>(-) Зголемување на ДОК коешто произлегува од позиции на секјуритизација</t>
  </si>
  <si>
    <t>4.3.2.</t>
  </si>
  <si>
    <t>(-) Добивки или (+) загуби  од заштитата од ризикот од парични текови</t>
  </si>
  <si>
    <t>4.3.3.</t>
  </si>
  <si>
    <t>(-) Добивки или (+) загуби  од обврски на банката коишто се мерат по објективна вредност</t>
  </si>
  <si>
    <t>4.3.4.</t>
  </si>
  <si>
    <t>(-) Добивки или (+) загуби поврзани со обврски врз основа на деривати коишто се мерат по објективна вредност</t>
  </si>
  <si>
    <t>4.4.</t>
  </si>
  <si>
    <t>4.4.1.</t>
  </si>
  <si>
    <t>Прифатлив додатен основен капитал којшто се признава во ДОК на консолидирана основа</t>
  </si>
  <si>
    <t>4.4.2.</t>
  </si>
  <si>
    <t>4.5.</t>
  </si>
  <si>
    <t>Други позиции од ДОК</t>
  </si>
  <si>
    <t>5.</t>
  </si>
  <si>
    <t>5.1.</t>
  </si>
  <si>
    <t>Позиции во ДК</t>
  </si>
  <si>
    <t>5.1.1.</t>
  </si>
  <si>
    <t xml:space="preserve">Капитални инструменти од ДК </t>
  </si>
  <si>
    <t>5.1.2.</t>
  </si>
  <si>
    <t xml:space="preserve">Субординирани кредити </t>
  </si>
  <si>
    <t>5.1.3.</t>
  </si>
  <si>
    <t>Премија од капиталните инструменти од ДК</t>
  </si>
  <si>
    <t>5.2.</t>
  </si>
  <si>
    <t>(-) Одбитни ставки од ДК</t>
  </si>
  <si>
    <t>5.2.1.</t>
  </si>
  <si>
    <t xml:space="preserve">(-) Вложувања во сопствени капитални инструменти од ДК </t>
  </si>
  <si>
    <t>5.2.1.1.</t>
  </si>
  <si>
    <t xml:space="preserve">   (-) Директни вложувања во сопствени капитални инструменти од ДК </t>
  </si>
  <si>
    <t>5.2.1.2.</t>
  </si>
  <si>
    <t xml:space="preserve">   (-) Индиректни вложувања во сопствени капитални инструменти од ДК </t>
  </si>
  <si>
    <t>5.2.1.3.</t>
  </si>
  <si>
    <t xml:space="preserve">   (-) Синтетички вложувања во сопствени капитални инструменти од ДК </t>
  </si>
  <si>
    <t>5.2.1.4.</t>
  </si>
  <si>
    <t xml:space="preserve">   (-) Вложувања во сопствени капитални инструменти од ДК за кои банката има договорна обврска да ги купи</t>
  </si>
  <si>
    <t>5.2.2.</t>
  </si>
  <si>
    <t>(-) директни, индиректни и синтетички вложувања во позиции од ДК на лица од финансискиот сектор, при што тие лица имаат вложувања во банката</t>
  </si>
  <si>
    <t>5.2.3.</t>
  </si>
  <si>
    <t>(-) директни, индиректни и синтетички вложувања во позиции од ДК на лица од финансискиот сектор во кои банката нема значајно вложување</t>
  </si>
  <si>
    <t>5.2.4.</t>
  </si>
  <si>
    <t>(-) директни, индиректни и синтетички вложувања во позиции од ДК на лица од финансискиот сектор во кои банката има значајно вложување</t>
  </si>
  <si>
    <t>5.3.</t>
  </si>
  <si>
    <t>Регулаторни усогласувања на ДК</t>
  </si>
  <si>
    <t>5.3.1.</t>
  </si>
  <si>
    <t>(-) Зголемување на ДК коешто произлегува од позиции на секјуритизација</t>
  </si>
  <si>
    <t>5.3.2.</t>
  </si>
  <si>
    <t>5.3.3.</t>
  </si>
  <si>
    <t>5.3.4.</t>
  </si>
  <si>
    <t>5.4.</t>
  </si>
  <si>
    <t>5.4.1.</t>
  </si>
  <si>
    <t>Прифатлив дoполнителен капитал којшто се признава во ДК на консолидирана основа</t>
  </si>
  <si>
    <t>5.4.2.</t>
  </si>
  <si>
    <t>5.5.</t>
  </si>
  <si>
    <t>Други позиции од ДК</t>
  </si>
  <si>
    <t>II. Податоци за ограничувањата:</t>
  </si>
  <si>
    <t>Извештај за активата пондерирана според ризиците</t>
  </si>
  <si>
    <t xml:space="preserve">Ред. бр. </t>
  </si>
  <si>
    <t>ОПИС</t>
  </si>
  <si>
    <t>Износ</t>
  </si>
  <si>
    <t>АКТИВА ПОНДЕРИРАНА СПОРЕД РИЗИЦИТЕ</t>
  </si>
  <si>
    <t>АКТИВА ПОНДЕРИРАНА СПОРЕД КРЕДИТНИОТ РИЗИК</t>
  </si>
  <si>
    <t>Актива пондерирана според кредитниот ризик со примена на стандардизиран пристап</t>
  </si>
  <si>
    <t xml:space="preserve">Капитал потребен за покривање на кредитниот ризик </t>
  </si>
  <si>
    <t>АКТИВА ПОНДЕРИРАНА СПОРЕД ВАЛУТНИОТ РИЗИК</t>
  </si>
  <si>
    <t>Агрегатна девизна позиција</t>
  </si>
  <si>
    <t xml:space="preserve">Нето-позиција во злато </t>
  </si>
  <si>
    <t xml:space="preserve">Капитал потребен за покривање на валутниот ризик </t>
  </si>
  <si>
    <t>Актива пондерирана според валутниот ризик</t>
  </si>
  <si>
    <t>АКТИВА ПОНДЕРИРАНА СПОРЕД ОПЕРАТИВНИОТ РИЗИК</t>
  </si>
  <si>
    <t>Капитал потребен за покривање на оперативниот ризик со примена на пристапот на базичен индикатор</t>
  </si>
  <si>
    <t>Капитал потребен за покривање на оперативниот ризик со примена на стандардизираниот пристап</t>
  </si>
  <si>
    <t>Актива пондерирана според оперативниот ризик</t>
  </si>
  <si>
    <t>АКТИВА ПОНДЕРИРАНА СПОРЕД ДРУГИТЕ РИЗИЦИ</t>
  </si>
  <si>
    <t xml:space="preserve">Капитал потребен за покривање на ризикот од промена на цените на стоките </t>
  </si>
  <si>
    <t xml:space="preserve">Капитал потребен за покривање на пазарните ризици </t>
  </si>
  <si>
    <t>Капитал потребен за покривање на ризикот од порамнување / испорака</t>
  </si>
  <si>
    <t>Капитал потребен за покривање на ризикот од другата договорна страна</t>
  </si>
  <si>
    <t>Капитал потребен за покривање на другите ризици (4.1+4.2+4.3+4.4)</t>
  </si>
  <si>
    <t>Актива пондерирана според други ризици</t>
  </si>
  <si>
    <t>АКТИВА ПОНДЕРИРАНА СПОРЕД РИЗИЦИTE</t>
  </si>
  <si>
    <t xml:space="preserve">Капитал потребен за покривање на ризиците </t>
  </si>
  <si>
    <t xml:space="preserve">СОПСТВЕНИ СРЕДСТВА </t>
  </si>
  <si>
    <r>
      <t>СТАПКА НА АДЕКВАТНОСТ</t>
    </r>
    <r>
      <rPr>
        <b/>
        <sz val="11"/>
        <rFont val="Tahoma"/>
        <family val="2"/>
        <charset val="204"/>
      </rPr>
      <t xml:space="preserve"> НА КАПИТАЛОТ (7/5)</t>
    </r>
  </si>
  <si>
    <t>Банка/Штедилница_______________________</t>
  </si>
  <si>
    <t>Образец КАО</t>
  </si>
  <si>
    <t xml:space="preserve">Кредити </t>
  </si>
  <si>
    <t>Камата</t>
  </si>
  <si>
    <t>Други побарувања</t>
  </si>
  <si>
    <t>Вонбилансни ставки</t>
  </si>
  <si>
    <t>Вкупна изложеност на кредитен ризик</t>
  </si>
  <si>
    <t>Акумулирана амортизација</t>
  </si>
  <si>
    <t>Исправка на вредноста/посебна резерва - очекувана кредитна загуба</t>
  </si>
  <si>
    <t>% на исправка на вредноста/посебна резерва</t>
  </si>
  <si>
    <t>Ред. број</t>
  </si>
  <si>
    <t>Редовни</t>
  </si>
  <si>
    <t xml:space="preserve">Нефункционални </t>
  </si>
  <si>
    <t>Редовна</t>
  </si>
  <si>
    <t xml:space="preserve">Нефункционална </t>
  </si>
  <si>
    <t>Недостасани</t>
  </si>
  <si>
    <t>Достасани</t>
  </si>
  <si>
    <t>10=3+4+5+6+8+9</t>
  </si>
  <si>
    <t>13=12/(10-11)*100</t>
  </si>
  <si>
    <t>Дел 1. Изложеност на кредитен ризик на поединечна основа</t>
  </si>
  <si>
    <t xml:space="preserve">За кои не е определена исправка на вредноста/посебна резерва </t>
  </si>
  <si>
    <t>Категорија на ризик „А“</t>
  </si>
  <si>
    <t>Категорија на ризик „Б“</t>
  </si>
  <si>
    <t>Категорија на ризик „В“</t>
  </si>
  <si>
    <t>Категорија на ризик „Г“</t>
  </si>
  <si>
    <t>Категорија на ризик „Д“</t>
  </si>
  <si>
    <t>Вкупна изложеност на кредитен ризик на поединечна основа (1+2+3+4+5+6)</t>
  </si>
  <si>
    <t>Дел 2. Изложеност на кредитен ризик на групна основа</t>
  </si>
  <si>
    <t>Портфолио на кредити (опис на сродноста)</t>
  </si>
  <si>
    <t xml:space="preserve">Вкупно портфолио на кредити </t>
  </si>
  <si>
    <t>...</t>
  </si>
  <si>
    <t>II</t>
  </si>
  <si>
    <t>Вкупна изложеност на кредитен ризик на групна основа</t>
  </si>
  <si>
    <t>III</t>
  </si>
  <si>
    <t>Вкупно (I+II)</t>
  </si>
  <si>
    <t>Дел 3. Забелешки</t>
  </si>
  <si>
    <t>* Потемнетите полиња не се пополнуваат.</t>
  </si>
  <si>
    <t>Извештај за структурата на редовните и нефункционалните кредитните изложености по земји и според дејности</t>
  </si>
  <si>
    <t>Бруто сметководствена вредност</t>
  </si>
  <si>
    <t>Вкупна исправка на вредноста / посебна резерва</t>
  </si>
  <si>
    <t>Обезбедување</t>
  </si>
  <si>
    <t>Извршен отпис</t>
  </si>
  <si>
    <t>Редовни изложености</t>
  </si>
  <si>
    <t>Нефункционални изложености</t>
  </si>
  <si>
    <t>Дел 1. Структура на изложеноста по земји</t>
  </si>
  <si>
    <t>1</t>
  </si>
  <si>
    <t>Билансни изложености</t>
  </si>
  <si>
    <t>1.1</t>
  </si>
  <si>
    <t>Република Северна Македонија</t>
  </si>
  <si>
    <t>1.2</t>
  </si>
  <si>
    <t>2</t>
  </si>
  <si>
    <t>Вонбилансни побарувања</t>
  </si>
  <si>
    <t>2.1</t>
  </si>
  <si>
    <t>2.2</t>
  </si>
  <si>
    <t>3</t>
  </si>
  <si>
    <t>Вкупно (1+2)</t>
  </si>
  <si>
    <t>Дел 2. Структура на изложеноста според дејноста на клиентот нефинансиско правно лице</t>
  </si>
  <si>
    <t>Земјоделство, шумарство, рибарство</t>
  </si>
  <si>
    <t>Преработувачка индустрија</t>
  </si>
  <si>
    <t>Снабдување со електрична енергија, гас, пареа и климатизација</t>
  </si>
  <si>
    <t>Снабдување со вода, отстранување отпадни води, управување со отпад и дејности за санација на околината</t>
  </si>
  <si>
    <t>Градежништво</t>
  </si>
  <si>
    <t>Трговија на големо и на мало</t>
  </si>
  <si>
    <t>Транспорт и складирање</t>
  </si>
  <si>
    <t>Сместување и послужување храна</t>
  </si>
  <si>
    <t>Издаваштво, радиодифузија и дејности за производство и дистрибуција на содржини</t>
  </si>
  <si>
    <t>Телекомуникации, компјутерско програмирање, консултантски дејности, компјутерска инфраструктура и други информатички дејности</t>
  </si>
  <si>
    <t>Финансиски и осигурителни дејности</t>
  </si>
  <si>
    <t>Дејности поврзани со недвижен имот</t>
  </si>
  <si>
    <t>Административни и помошни услужни дејности</t>
  </si>
  <si>
    <t>Јавна управа и одбрана; задолжително социјално осигурување</t>
  </si>
  <si>
    <t>Образование</t>
  </si>
  <si>
    <t>Уметност, спорт и рекреација</t>
  </si>
  <si>
    <t>Други услужни дејности</t>
  </si>
  <si>
    <t>Дејности на домаќинствата како работодавачи; дејности на домаќинствата што произведуваат разновидна стока и вршат различни услуги за сопствени потреби</t>
  </si>
  <si>
    <t>Дејности на екстратериторијални организации и тела</t>
  </si>
  <si>
    <t>Вкупно</t>
  </si>
  <si>
    <t>Извештај за категориите кредитни изложености според применетиот пондер на ризичност</t>
  </si>
  <si>
    <t>Табела бр. 1 - Категории изложеност вклучени во активата пондерирана според кредитниот ризик</t>
  </si>
  <si>
    <t>Категорија на изложеност</t>
  </si>
  <si>
    <t xml:space="preserve">Актива пондерирана според кредитниот ризик </t>
  </si>
  <si>
    <t>Побарувања од централните влади и централните банки</t>
  </si>
  <si>
    <t>Побарувања од локалната самоуправа и  регионалната власт</t>
  </si>
  <si>
    <t>Побарувања од јавните институции</t>
  </si>
  <si>
    <t>Побарувања од мултилатералните развојни банки и меѓународните организации</t>
  </si>
  <si>
    <t>Побарувања од банките</t>
  </si>
  <si>
    <t>Побарувања од други трговски друштва</t>
  </si>
  <si>
    <t>Портфолио на мали кредити</t>
  </si>
  <si>
    <t>Побарувања покриени со станбени објекти</t>
  </si>
  <si>
    <t xml:space="preserve">Побарувања покриени со деловни објекти </t>
  </si>
  <si>
    <t>Удели во инвестициски фондови</t>
  </si>
  <si>
    <t>Останати позиции</t>
  </si>
  <si>
    <t>Табела бр. 2 - Распоредување на кредитните рејтинзи / кредитните оцени на избраните ИКР / АКИ</t>
  </si>
  <si>
    <t>Степен на кредитен квалитет</t>
  </si>
  <si>
    <t>Назив на избраната ИКР / АКИ</t>
  </si>
  <si>
    <t>Кредитен рејтинг / кредитна оцена</t>
  </si>
  <si>
    <t>Извештај за вкупниот износ на изложеноста којашто е покриена со инструменти за кредитна заштита и којашто не е покриена со инструменти за кредитна заштита</t>
  </si>
  <si>
    <t>Непокриена кредитна изложеност</t>
  </si>
  <si>
    <t>Покриена кредитна изложеност</t>
  </si>
  <si>
    <t xml:space="preserve">Финансирани инструменти за кредитна заштита </t>
  </si>
  <si>
    <t>Нефинансирани инструменти за кредитна заштита</t>
  </si>
  <si>
    <t>4=2+3</t>
  </si>
  <si>
    <t xml:space="preserve">Кредити и побарувања </t>
  </si>
  <si>
    <t xml:space="preserve">Должнички хартии од вредност </t>
  </si>
  <si>
    <t>Нефункционални кредитни изложености</t>
  </si>
  <si>
    <t>Извештај за износот на капиталот потребен за покривање на пазарните ризици</t>
  </si>
  <si>
    <t>Капитал потребен за покривање на позицискиот ризик (1.1+1.2+1.3+1.4)</t>
  </si>
  <si>
    <t>Капитал потребен за покривање на специфичниот ризик од вложувања во должнички инструменти</t>
  </si>
  <si>
    <t>Капитал потребен за покривање на генералниот ризик од вложувања во должнички инструменти</t>
  </si>
  <si>
    <t>Капитал потребен за покривање на специфичниот ризик од вложувања во сопственички инструменти</t>
  </si>
  <si>
    <t>Капитал потребен за покривање на генералниот ризик од вложувања во сопственички инструменти</t>
  </si>
  <si>
    <t>Капитал потребен за покривање на надминувањето на лимитите на изложеност</t>
  </si>
  <si>
    <t>Капитал потребен за покривање на пазарните ризици од позиции во опции</t>
  </si>
  <si>
    <t>Вкупен износ на капиталот потребен за покривање на пазарните ризици (1+2+3)</t>
  </si>
  <si>
    <t xml:space="preserve">Извештај за промената на економската вредност на портфолиото на банкарски активности </t>
  </si>
  <si>
    <t>Позиција</t>
  </si>
  <si>
    <t>Валута</t>
  </si>
  <si>
    <t>ВКУПНА ПОНДЕРИРАНА ВРЕДНОСТ - ПРОМЕНА НА ЕКОНОМСКАТА ВРЕДНОСТ НА ПОРТФОЛИОТО НА БАНКАРСКИ АКТИВНОСТИ (1.1+1.2+...)</t>
  </si>
  <si>
    <t>СОПСТВЕНИ СРЕДСТВА</t>
  </si>
  <si>
    <t>ВКУПНА ПОНДЕРИРАНА ВРЕДНОСТ/СОПСТВЕНИ СРЕДСТВА (2/3*100)</t>
  </si>
  <si>
    <t>Извештај за стапката на задолженост</t>
  </si>
  <si>
    <t>Месец 1</t>
  </si>
  <si>
    <t>Месец 2</t>
  </si>
  <si>
    <t>Месец 3</t>
  </si>
  <si>
    <t>Месец 4</t>
  </si>
  <si>
    <t>Месец 5</t>
  </si>
  <si>
    <t>Месец 6</t>
  </si>
  <si>
    <t>Билансни позиции</t>
  </si>
  <si>
    <t>1.1.</t>
  </si>
  <si>
    <t>1.2.</t>
  </si>
  <si>
    <t>Побарувања од локалната самоуправа и регионалната власт</t>
  </si>
  <si>
    <t>1.3.</t>
  </si>
  <si>
    <t>1.4.</t>
  </si>
  <si>
    <t>1.5.</t>
  </si>
  <si>
    <t>1.6.</t>
  </si>
  <si>
    <t>1.7.</t>
  </si>
  <si>
    <t>1.8.</t>
  </si>
  <si>
    <t>1.9.</t>
  </si>
  <si>
    <t>Побарувања покриени со деловни објекти</t>
  </si>
  <si>
    <t>1.10.</t>
  </si>
  <si>
    <t>1.11.</t>
  </si>
  <si>
    <t>1.12.</t>
  </si>
  <si>
    <t>(-) Одбитни ставки од основниот капитал</t>
  </si>
  <si>
    <t xml:space="preserve">Финансиски деривати </t>
  </si>
  <si>
    <t>2.1.</t>
  </si>
  <si>
    <t>Изложеност врз основа на финансиски деривати со примена на методот на пазарна вредност</t>
  </si>
  <si>
    <t>2.2.</t>
  </si>
  <si>
    <t>Изложеност врз основа на финансиски деривати со примена на методот на оригинална изложеност</t>
  </si>
  <si>
    <t xml:space="preserve">Трансакции со хартии од вредност </t>
  </si>
  <si>
    <t>Вонбилансни позиции</t>
  </si>
  <si>
    <t>Вонбилансни позиции со фактор на конверзија од 10%</t>
  </si>
  <si>
    <t>Вонбилансни позиции со фактор на конверзија од 20%</t>
  </si>
  <si>
    <t>Вонбилансни позиции со фактор на конверзија од 50%</t>
  </si>
  <si>
    <t>Вонбилансни позиции со фактор на конверзија од 100%</t>
  </si>
  <si>
    <t>Вредност на изложеноста</t>
  </si>
  <si>
    <t>6.</t>
  </si>
  <si>
    <t xml:space="preserve">Вредност на капиталот </t>
  </si>
  <si>
    <t>7.</t>
  </si>
  <si>
    <t>Стапка на задолженоста</t>
  </si>
  <si>
    <t>8.</t>
  </si>
  <si>
    <t>Просечна стапка на задолженост</t>
  </si>
  <si>
    <t>Извештај за промените во износот на нефункционалните кредитни изложености</t>
  </si>
  <si>
    <t xml:space="preserve">Бруто сметководствена вредност                </t>
  </si>
  <si>
    <t>Нето-наплати</t>
  </si>
  <si>
    <t xml:space="preserve">Почетна состојба на нефункционалните кредитни изложености </t>
  </si>
  <si>
    <t>Зголемување на нефункционалните кредитни изложености</t>
  </si>
  <si>
    <t>Намалување на нефункционалните кредитни изложености</t>
  </si>
  <si>
    <t>3.1</t>
  </si>
  <si>
    <t>Исклучување од нефункционалните изложености</t>
  </si>
  <si>
    <t>3.2</t>
  </si>
  <si>
    <t>Делумна или целосна наплата</t>
  </si>
  <si>
    <t>3.3</t>
  </si>
  <si>
    <t>Намалување поради обезбедувањето</t>
  </si>
  <si>
    <t>3.4</t>
  </si>
  <si>
    <t xml:space="preserve">Продажба </t>
  </si>
  <si>
    <t>3.5</t>
  </si>
  <si>
    <t>Отпис</t>
  </si>
  <si>
    <t>3.6</t>
  </si>
  <si>
    <t>Останати причини</t>
  </si>
  <si>
    <t>4</t>
  </si>
  <si>
    <t xml:space="preserve">Крајна состојба на нефункционалните кредитни изложености </t>
  </si>
  <si>
    <t>Просечната актива за првиот квартал од годината во однос со вкупната добивка за истиот квартал од годината.</t>
  </si>
  <si>
    <t>Просечниот капитал за првиот квартал од годината во однос со нето добивката за истиот квартал од годината.</t>
  </si>
  <si>
    <t>распределба на добивката од 31.12.2024</t>
  </si>
  <si>
    <t>Oдносот помеѓу вкупниот износ на нефункционалните кредити (главница) и вкупниот износ на кредити (главница) на банката, во бруто-износ, односно без да се земе предвид износот на исправката на вредноста / посебната резерва и акумулираната амортизација.</t>
  </si>
  <si>
    <t>распределување на добивката од 31.12.2024</t>
  </si>
  <si>
    <t>со состојба на 30.06.2025</t>
  </si>
  <si>
    <r>
      <t xml:space="preserve">НЕТО ПОНДЕРИРАНА ПОЗИЦИЈА ЗА ВАЛУТА </t>
    </r>
    <r>
      <rPr>
        <b/>
        <sz val="12"/>
        <rFont val="Tahoma"/>
        <family val="2"/>
        <charset val="204"/>
      </rPr>
      <t xml:space="preserve">МКД </t>
    </r>
    <r>
      <rPr>
        <sz val="12"/>
        <rFont val="Tahoma"/>
        <family val="2"/>
        <charset val="204"/>
      </rPr>
      <t>(ФКС + ВКС + ПКС)</t>
    </r>
  </si>
  <si>
    <t>МКД</t>
  </si>
  <si>
    <r>
      <t xml:space="preserve">НЕТО ПОНДЕРИРАНА ПОЗИЦИЈА ЗА ВАЛУТА </t>
    </r>
    <r>
      <rPr>
        <b/>
        <sz val="12"/>
        <rFont val="Tahoma"/>
        <family val="2"/>
        <charset val="204"/>
      </rPr>
      <t>ЕУР</t>
    </r>
    <r>
      <rPr>
        <sz val="12"/>
        <rFont val="Tahoma"/>
        <family val="2"/>
        <charset val="204"/>
      </rPr>
      <t xml:space="preserve"> (ФКС + ВКС + ПКС)</t>
    </r>
  </si>
  <si>
    <t>ЕУР</t>
  </si>
  <si>
    <t>1.3</t>
  </si>
  <si>
    <r>
      <t xml:space="preserve">НЕТО ПОНДЕРИРАНА ПОЗИЦИЈА ЗА ВАЛУТА </t>
    </r>
    <r>
      <rPr>
        <b/>
        <sz val="12"/>
        <rFont val="Tahoma"/>
        <family val="2"/>
        <charset val="204"/>
      </rPr>
      <t>УСД</t>
    </r>
    <r>
      <rPr>
        <sz val="12"/>
        <rFont val="Tahoma"/>
        <family val="2"/>
        <charset val="204"/>
      </rPr>
      <t xml:space="preserve"> (ФКС + ВКС + ПКС)</t>
    </r>
  </si>
  <si>
    <t>УСД</t>
  </si>
  <si>
    <t>1.4</t>
  </si>
  <si>
    <r>
      <t xml:space="preserve">НЕТО ПОНДЕРИРАНА ПОЗИЦИЈА ЗА ВАЛУТА </t>
    </r>
    <r>
      <rPr>
        <b/>
        <sz val="12"/>
        <rFont val="Tahoma"/>
        <family val="2"/>
        <charset val="204"/>
      </rPr>
      <t>ОСТ</t>
    </r>
    <r>
      <rPr>
        <sz val="12"/>
        <rFont val="Tahoma"/>
        <family val="2"/>
        <charset val="204"/>
      </rPr>
      <t xml:space="preserve"> (ФКС + ВКС + ПКС)</t>
    </r>
  </si>
  <si>
    <t>ОСТ</t>
  </si>
  <si>
    <t>1.5</t>
  </si>
  <si>
    <r>
      <t xml:space="preserve">НЕТО ПОНДЕРИРАНА ПОЗИЦИЈА ЗА ВАЛУТА </t>
    </r>
    <r>
      <rPr>
        <b/>
        <sz val="12"/>
        <rFont val="Tahoma"/>
        <family val="2"/>
        <charset val="204"/>
      </rPr>
      <t>МКДклЕУР</t>
    </r>
    <r>
      <rPr>
        <sz val="12"/>
        <rFont val="Tahoma"/>
        <family val="2"/>
        <charset val="204"/>
      </rPr>
      <t xml:space="preserve"> (ФКС + ВКС + ПКС)</t>
    </r>
  </si>
  <si>
    <t>МКДклЕУР</t>
  </si>
  <si>
    <t>1.6</t>
  </si>
  <si>
    <t>МКДклУСД</t>
  </si>
  <si>
    <t>на 30.06.2025 година</t>
  </si>
  <si>
    <t>за прво полугодие од 2025 година</t>
  </si>
  <si>
    <t>Извештај за износот и квалитетот на редовните и нефункционалните кредитни изложености со состојба на 30.06.2025</t>
  </si>
  <si>
    <t>Турција</t>
  </si>
  <si>
    <t>Обединето Кралство</t>
  </si>
  <si>
    <t>Германија</t>
  </si>
  <si>
    <t>Белгија</t>
  </si>
  <si>
    <t>Швајцарија</t>
  </si>
  <si>
    <t>1.7</t>
  </si>
  <si>
    <t>Србија</t>
  </si>
  <si>
    <t>1.8</t>
  </si>
  <si>
    <t>Австрија</t>
  </si>
  <si>
    <t>1.9</t>
  </si>
  <si>
    <t>Соединети Американски Држави</t>
  </si>
  <si>
    <t>1.10</t>
  </si>
  <si>
    <t>Хрватска</t>
  </si>
  <si>
    <t>1.11</t>
  </si>
  <si>
    <t>Италија</t>
  </si>
  <si>
    <t>1.12</t>
  </si>
  <si>
    <t>Кина</t>
  </si>
  <si>
    <t>1.13</t>
  </si>
  <si>
    <t>Република Ирска</t>
  </si>
  <si>
    <t>1.14</t>
  </si>
  <si>
    <t>Непал</t>
  </si>
  <si>
    <t>1.15</t>
  </si>
  <si>
    <t>Малта</t>
  </si>
  <si>
    <t>1.16</t>
  </si>
  <si>
    <t>Албанија</t>
  </si>
  <si>
    <t>1.17</t>
  </si>
  <si>
    <t>Косово</t>
  </si>
  <si>
    <t>1.18</t>
  </si>
  <si>
    <t>Грција</t>
  </si>
  <si>
    <t>1.19</t>
  </si>
  <si>
    <t>Бугарија</t>
  </si>
  <si>
    <t>1.20</t>
  </si>
  <si>
    <t>Австралија</t>
  </si>
  <si>
    <t>1.21</t>
  </si>
  <si>
    <t>Алжир</t>
  </si>
  <si>
    <t>1.22</t>
  </si>
  <si>
    <t>Луксембург</t>
  </si>
  <si>
    <t>1.23</t>
  </si>
  <si>
    <t>Босна и Херцеговина</t>
  </si>
  <si>
    <t>1.24</t>
  </si>
  <si>
    <t>Египет</t>
  </si>
  <si>
    <t>1.25</t>
  </si>
  <si>
    <t>Португалија</t>
  </si>
  <si>
    <t>1.26</t>
  </si>
  <si>
    <t>Катар</t>
  </si>
  <si>
    <t>1.27</t>
  </si>
  <si>
    <t>Словенија</t>
  </si>
  <si>
    <t>1.28</t>
  </si>
  <si>
    <t>Црна Гора</t>
  </si>
  <si>
    <t>1.29</t>
  </si>
  <si>
    <t>Шведска</t>
  </si>
  <si>
    <t>2.3</t>
  </si>
  <si>
    <t>2.4</t>
  </si>
  <si>
    <t>2.5</t>
  </si>
  <si>
    <t>2.6</t>
  </si>
  <si>
    <t>2.7</t>
  </si>
  <si>
    <t>2.8</t>
  </si>
  <si>
    <t>2.9</t>
  </si>
  <si>
    <t>2.10</t>
  </si>
  <si>
    <t>Рударство и вадење камен</t>
  </si>
  <si>
    <t>Стручни, научни и технички дејности</t>
  </si>
  <si>
    <t>Дејности на здравствена и социјална заштита</t>
  </si>
  <si>
    <t>Распоредувањето на побараните кредитни рејтинзи е во согласност со регулативата на Народната банка за методологијата за утврдување на адекватноста на капиталот.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</si>
</sst>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MAC C Times"/>
      <family val="1"/>
    </font>
    <font>
      <b/>
      <sz val="11"/>
      <name val="Tahoma"/>
      <family val="2"/>
      <charset val="204"/>
    </font>
    <font>
      <sz val="11"/>
      <name val="Tahoma"/>
      <family val="2"/>
      <charset val="204"/>
    </font>
    <font>
      <sz val="9"/>
      <name val="Tahoma"/>
      <family val="2"/>
      <charset val="204"/>
    </font>
    <font>
      <sz val="11"/>
      <color theme="1"/>
      <name val="Tahoma"/>
      <family val="2"/>
      <charset val="204"/>
    </font>
    <font>
      <i/>
      <sz val="11"/>
      <name val="Tahoma"/>
      <family val="2"/>
      <charset val="204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  <font>
      <b/>
      <sz val="11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</font>
    <font>
      <b/>
      <i/>
      <sz val="11"/>
      <color indexed="8"/>
      <name val="Tahoma"/>
      <family val="2"/>
      <charset val="204"/>
    </font>
    <font>
      <sz val="11"/>
      <color indexed="8"/>
      <name val="Tahoma"/>
      <family val="2"/>
    </font>
    <font>
      <sz val="11"/>
      <color theme="1"/>
      <name val="Tahoma"/>
      <family val="2"/>
    </font>
    <font>
      <i/>
      <sz val="11"/>
      <color indexed="8"/>
      <name val="Tahoma"/>
      <family val="2"/>
    </font>
    <font>
      <sz val="11"/>
      <name val="Tahoma"/>
      <family val="2"/>
    </font>
    <font>
      <sz val="12"/>
      <color theme="1"/>
      <name val="Tahoma"/>
      <family val="2"/>
      <charset val="204"/>
    </font>
    <font>
      <i/>
      <sz val="11"/>
      <color theme="1"/>
      <name val="Tahoma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Tahoma"/>
      <family val="2"/>
      <charset val="204"/>
    </font>
    <font>
      <i/>
      <sz val="11"/>
      <color indexed="8"/>
      <name val="Tahoma"/>
      <family val="2"/>
      <charset val="204"/>
    </font>
    <font>
      <sz val="10"/>
      <name val="Times New Roman"/>
      <family val="1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b/>
      <sz val="11"/>
      <color theme="1"/>
      <name val="Tahoma"/>
      <family val="2"/>
    </font>
    <font>
      <b/>
      <sz val="1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6" fillId="0" borderId="0"/>
  </cellStyleXfs>
  <cellXfs count="706">
    <xf numFmtId="0" fontId="0" fillId="0" borderId="0" xfId="0"/>
    <xf numFmtId="0" fontId="4" fillId="0" borderId="0" xfId="2" applyFont="1"/>
    <xf numFmtId="0" fontId="4" fillId="0" borderId="0" xfId="2" applyFont="1" applyAlignment="1"/>
    <xf numFmtId="0" fontId="4" fillId="0" borderId="0" xfId="2" applyFont="1" applyBorder="1" applyAlignment="1"/>
    <xf numFmtId="0" fontId="5" fillId="0" borderId="0" xfId="2" applyFont="1"/>
    <xf numFmtId="0" fontId="6" fillId="0" borderId="0" xfId="0" applyFont="1"/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8" fillId="3" borderId="15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left" vertical="center"/>
    </xf>
    <xf numFmtId="0" fontId="9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left" vertical="center"/>
    </xf>
    <xf numFmtId="0" fontId="8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vertical="center"/>
    </xf>
    <xf numFmtId="0" fontId="10" fillId="0" borderId="0" xfId="0" applyFont="1"/>
    <xf numFmtId="0" fontId="9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22" xfId="0" applyFont="1" applyFill="1" applyBorder="1" applyAlignment="1">
      <alignment horizontal="center" vertical="center" wrapText="1"/>
    </xf>
    <xf numFmtId="0" fontId="9" fillId="0" borderId="13" xfId="0" applyFont="1" applyBorder="1"/>
    <xf numFmtId="0" fontId="4" fillId="0" borderId="23" xfId="0" applyFont="1" applyFill="1" applyBorder="1" applyAlignment="1">
      <alignment horizontal="center" vertical="center" wrapText="1"/>
    </xf>
    <xf numFmtId="0" fontId="9" fillId="0" borderId="15" xfId="0" applyFont="1" applyBorder="1"/>
    <xf numFmtId="0" fontId="3" fillId="0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justify" vertical="justify" wrapText="1"/>
    </xf>
    <xf numFmtId="0" fontId="12" fillId="0" borderId="0" xfId="0" applyFont="1" applyAlignment="1">
      <alignment horizontal="left" vertical="justify" wrapText="1"/>
    </xf>
    <xf numFmtId="0" fontId="13" fillId="0" borderId="0" xfId="0" applyFont="1" applyAlignment="1">
      <alignment horizontal="right" vertical="justify" wrapText="1"/>
    </xf>
    <xf numFmtId="0" fontId="13" fillId="0" borderId="0" xfId="0" applyFont="1" applyAlignment="1">
      <alignment horizontal="right" vertical="top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justify" wrapText="1"/>
    </xf>
    <xf numFmtId="0" fontId="12" fillId="2" borderId="29" xfId="0" applyFont="1" applyFill="1" applyBorder="1" applyAlignment="1">
      <alignment horizontal="center" vertical="justify" wrapText="1"/>
    </xf>
    <xf numFmtId="0" fontId="12" fillId="2" borderId="30" xfId="0" applyFont="1" applyFill="1" applyBorder="1" applyAlignment="1">
      <alignment horizontal="center" vertical="justify" wrapText="1"/>
    </xf>
    <xf numFmtId="0" fontId="12" fillId="0" borderId="0" xfId="0" applyFont="1" applyAlignment="1">
      <alignment horizontal="justify" vertical="justify" wrapText="1"/>
    </xf>
    <xf numFmtId="0" fontId="12" fillId="2" borderId="31" xfId="0" applyFont="1" applyFill="1" applyBorder="1" applyAlignment="1">
      <alignment horizontal="center" vertical="justify" wrapText="1"/>
    </xf>
    <xf numFmtId="49" fontId="14" fillId="0" borderId="28" xfId="0" applyNumberFormat="1" applyFont="1" applyBorder="1" applyAlignment="1">
      <alignment horizontal="left" vertical="justify" wrapText="1"/>
    </xf>
    <xf numFmtId="0" fontId="10" fillId="0" borderId="29" xfId="0" applyFont="1" applyBorder="1" applyAlignment="1">
      <alignment horizontal="justify" vertical="justify" wrapText="1"/>
    </xf>
    <xf numFmtId="0" fontId="12" fillId="0" borderId="34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justify" wrapText="1"/>
    </xf>
    <xf numFmtId="49" fontId="16" fillId="4" borderId="35" xfId="0" applyNumberFormat="1" applyFont="1" applyFill="1" applyBorder="1" applyAlignment="1">
      <alignment horizontal="left" vertical="justify" wrapText="1"/>
    </xf>
    <xf numFmtId="0" fontId="17" fillId="4" borderId="36" xfId="0" applyFont="1" applyFill="1" applyBorder="1" applyAlignment="1">
      <alignment horizontal="justify" vertical="justify" wrapText="1"/>
    </xf>
    <xf numFmtId="0" fontId="18" fillId="4" borderId="38" xfId="0" applyFont="1" applyFill="1" applyBorder="1" applyAlignment="1">
      <alignment horizontal="center" vertical="justify" wrapText="1"/>
    </xf>
    <xf numFmtId="0" fontId="16" fillId="0" borderId="0" xfId="0" applyFont="1" applyAlignment="1">
      <alignment horizontal="justify" vertical="justify" wrapText="1"/>
    </xf>
    <xf numFmtId="0" fontId="16" fillId="0" borderId="39" xfId="0" quotePrefix="1" applyFont="1" applyFill="1" applyBorder="1" applyAlignment="1">
      <alignment horizontal="left" vertical="justify" wrapText="1"/>
    </xf>
    <xf numFmtId="0" fontId="17" fillId="5" borderId="1" xfId="0" applyFont="1" applyFill="1" applyBorder="1" applyAlignment="1">
      <alignment horizontal="justify" vertical="justify" wrapText="1"/>
    </xf>
    <xf numFmtId="0" fontId="15" fillId="0" borderId="40" xfId="0" applyFont="1" applyBorder="1" applyAlignment="1">
      <alignment horizontal="center" vertical="justify" wrapText="1"/>
    </xf>
    <xf numFmtId="0" fontId="17" fillId="0" borderId="1" xfId="0" applyFont="1" applyFill="1" applyBorder="1" applyAlignment="1">
      <alignment horizontal="justify" vertical="justify" wrapText="1"/>
    </xf>
    <xf numFmtId="0" fontId="15" fillId="0" borderId="40" xfId="0" applyFont="1" applyFill="1" applyBorder="1" applyAlignment="1">
      <alignment horizontal="center" vertical="justify" wrapText="1"/>
    </xf>
    <xf numFmtId="0" fontId="13" fillId="0" borderId="0" xfId="0" applyFont="1" applyFill="1" applyAlignment="1">
      <alignment horizontal="justify" vertical="justify" wrapText="1"/>
    </xf>
    <xf numFmtId="0" fontId="17" fillId="0" borderId="1" xfId="0" applyFont="1" applyFill="1" applyBorder="1"/>
    <xf numFmtId="0" fontId="19" fillId="0" borderId="1" xfId="0" applyFont="1" applyFill="1" applyBorder="1" applyAlignment="1">
      <alignment horizontal="justify" vertical="justify" wrapText="1"/>
    </xf>
    <xf numFmtId="0" fontId="16" fillId="4" borderId="39" xfId="0" quotePrefix="1" applyFont="1" applyFill="1" applyBorder="1" applyAlignment="1">
      <alignment horizontal="left" vertical="justify" wrapText="1"/>
    </xf>
    <xf numFmtId="0" fontId="16" fillId="4" borderId="1" xfId="0" applyFont="1" applyFill="1" applyBorder="1" applyAlignment="1">
      <alignment horizontal="justify" vertical="justify" wrapText="1"/>
    </xf>
    <xf numFmtId="0" fontId="18" fillId="4" borderId="40" xfId="0" applyFont="1" applyFill="1" applyBorder="1" applyAlignment="1">
      <alignment horizontal="center" vertical="justify" wrapText="1"/>
    </xf>
    <xf numFmtId="0" fontId="16" fillId="0" borderId="1" xfId="0" applyFont="1" applyFill="1" applyBorder="1" applyAlignment="1">
      <alignment horizontal="justify" vertical="justify" wrapText="1"/>
    </xf>
    <xf numFmtId="0" fontId="16" fillId="0" borderId="39" xfId="0" applyFont="1" applyFill="1" applyBorder="1" applyAlignment="1">
      <alignment horizontal="left" vertical="justify" wrapText="1"/>
    </xf>
    <xf numFmtId="0" fontId="16" fillId="0" borderId="39" xfId="0" quotePrefix="1" applyNumberFormat="1" applyFont="1" applyFill="1" applyBorder="1" applyAlignment="1">
      <alignment horizontal="left" vertical="justify" wrapText="1"/>
    </xf>
    <xf numFmtId="0" fontId="17" fillId="0" borderId="1" xfId="0" applyFont="1" applyFill="1" applyBorder="1" applyAlignment="1">
      <alignment wrapText="1"/>
    </xf>
    <xf numFmtId="49" fontId="16" fillId="0" borderId="39" xfId="0" applyNumberFormat="1" applyFont="1" applyFill="1" applyBorder="1" applyAlignment="1">
      <alignment horizontal="left" vertical="justify" wrapText="1"/>
    </xf>
    <xf numFmtId="0" fontId="16" fillId="4" borderId="39" xfId="0" applyFont="1" applyFill="1" applyBorder="1" applyAlignment="1">
      <alignment horizontal="left" vertical="justify" wrapText="1"/>
    </xf>
    <xf numFmtId="0" fontId="13" fillId="0" borderId="1" xfId="0" applyFont="1" applyFill="1" applyBorder="1" applyAlignment="1">
      <alignment horizontal="justify" vertical="justify" wrapText="1"/>
    </xf>
    <xf numFmtId="0" fontId="13" fillId="4" borderId="1" xfId="0" applyFont="1" applyFill="1" applyBorder="1" applyAlignment="1">
      <alignment horizontal="justify" vertical="justify" wrapText="1"/>
    </xf>
    <xf numFmtId="0" fontId="15" fillId="4" borderId="40" xfId="0" applyFont="1" applyFill="1" applyBorder="1" applyAlignment="1">
      <alignment horizontal="center" vertical="justify" wrapText="1"/>
    </xf>
    <xf numFmtId="0" fontId="13" fillId="0" borderId="39" xfId="0" applyFont="1" applyFill="1" applyBorder="1" applyAlignment="1">
      <alignment horizontal="justify" vertical="justify" wrapText="1"/>
    </xf>
    <xf numFmtId="0" fontId="17" fillId="4" borderId="1" xfId="0" applyFont="1" applyFill="1" applyBorder="1" applyAlignment="1">
      <alignment horizontal="justify" vertical="justify" wrapText="1"/>
    </xf>
    <xf numFmtId="0" fontId="14" fillId="0" borderId="41" xfId="0" applyFont="1" applyBorder="1" applyAlignment="1">
      <alignment horizontal="left" vertical="justify" wrapText="1"/>
    </xf>
    <xf numFmtId="0" fontId="10" fillId="0" borderId="42" xfId="0" applyFont="1" applyBorder="1" applyAlignment="1">
      <alignment horizontal="justify" vertical="justify" wrapText="1"/>
    </xf>
    <xf numFmtId="0" fontId="15" fillId="0" borderId="44" xfId="0" applyFont="1" applyBorder="1" applyAlignment="1">
      <alignment horizontal="center" vertical="justify" wrapText="1"/>
    </xf>
    <xf numFmtId="0" fontId="16" fillId="4" borderId="35" xfId="0" applyFont="1" applyFill="1" applyBorder="1" applyAlignment="1">
      <alignment horizontal="left" vertical="justify" wrapText="1"/>
    </xf>
    <xf numFmtId="0" fontId="15" fillId="4" borderId="38" xfId="0" applyFont="1" applyFill="1" applyBorder="1" applyAlignment="1">
      <alignment horizontal="center" vertical="justify" wrapText="1"/>
    </xf>
    <xf numFmtId="0" fontId="13" fillId="0" borderId="45" xfId="0" applyFont="1" applyBorder="1" applyAlignment="1">
      <alignment horizontal="justify" vertical="justify" wrapText="1"/>
    </xf>
    <xf numFmtId="0" fontId="17" fillId="0" borderId="1" xfId="0" applyFont="1" applyBorder="1" applyAlignment="1">
      <alignment horizontal="justify" vertical="justify" wrapText="1"/>
    </xf>
    <xf numFmtId="0" fontId="16" fillId="0" borderId="39" xfId="0" quotePrefix="1" applyFont="1" applyBorder="1" applyAlignment="1">
      <alignment horizontal="left" vertical="justify" wrapText="1"/>
    </xf>
    <xf numFmtId="49" fontId="16" fillId="0" borderId="41" xfId="0" applyNumberFormat="1" applyFont="1" applyBorder="1" applyAlignment="1">
      <alignment horizontal="left" vertical="justify" wrapText="1"/>
    </xf>
    <xf numFmtId="0" fontId="17" fillId="0" borderId="42" xfId="0" applyFont="1" applyBorder="1"/>
    <xf numFmtId="0" fontId="16" fillId="4" borderId="35" xfId="0" quotePrefix="1" applyFont="1" applyFill="1" applyBorder="1" applyAlignment="1">
      <alignment horizontal="left" vertical="justify" wrapText="1"/>
    </xf>
    <xf numFmtId="0" fontId="16" fillId="4" borderId="46" xfId="0" quotePrefix="1" applyFont="1" applyFill="1" applyBorder="1" applyAlignment="1">
      <alignment horizontal="left" vertical="justify" wrapText="1"/>
    </xf>
    <xf numFmtId="0" fontId="17" fillId="4" borderId="47" xfId="0" applyFont="1" applyFill="1" applyBorder="1" applyAlignment="1">
      <alignment horizontal="justify" vertical="justify" wrapText="1"/>
    </xf>
    <xf numFmtId="0" fontId="15" fillId="4" borderId="49" xfId="0" applyFont="1" applyFill="1" applyBorder="1" applyAlignment="1">
      <alignment horizontal="center" vertical="justify" wrapText="1"/>
    </xf>
    <xf numFmtId="49" fontId="16" fillId="0" borderId="0" xfId="0" applyNumberFormat="1" applyFont="1" applyBorder="1" applyAlignment="1">
      <alignment horizontal="left" vertical="justify" wrapText="1"/>
    </xf>
    <xf numFmtId="0" fontId="17" fillId="0" borderId="0" xfId="0" applyFont="1" applyBorder="1" applyAlignment="1">
      <alignment horizontal="justify" vertical="justify" wrapText="1"/>
    </xf>
    <xf numFmtId="0" fontId="15" fillId="0" borderId="0" xfId="0" applyFont="1" applyBorder="1" applyAlignment="1">
      <alignment horizontal="center" vertical="justify" wrapText="1"/>
    </xf>
    <xf numFmtId="0" fontId="1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51" xfId="0" applyFont="1" applyBorder="1" applyAlignment="1">
      <alignment horizontal="right" vertical="top"/>
    </xf>
    <xf numFmtId="0" fontId="3" fillId="0" borderId="52" xfId="0" applyFont="1" applyBorder="1" applyAlignment="1">
      <alignment wrapText="1"/>
    </xf>
    <xf numFmtId="0" fontId="3" fillId="0" borderId="9" xfId="0" applyFont="1" applyBorder="1"/>
    <xf numFmtId="0" fontId="3" fillId="0" borderId="53" xfId="0" applyFont="1" applyBorder="1"/>
    <xf numFmtId="0" fontId="3" fillId="0" borderId="0" xfId="0" applyFont="1"/>
    <xf numFmtId="0" fontId="4" fillId="0" borderId="39" xfId="0" applyFont="1" applyBorder="1" applyAlignment="1">
      <alignment vertical="top"/>
    </xf>
    <xf numFmtId="0" fontId="4" fillId="0" borderId="5" xfId="0" applyFont="1" applyBorder="1" applyAlignment="1">
      <alignment wrapText="1"/>
    </xf>
    <xf numFmtId="0" fontId="4" fillId="0" borderId="40" xfId="0" applyFont="1" applyBorder="1"/>
    <xf numFmtId="0" fontId="4" fillId="0" borderId="39" xfId="0" applyFont="1" applyBorder="1" applyAlignment="1"/>
    <xf numFmtId="0" fontId="4" fillId="0" borderId="9" xfId="0" applyFont="1" applyBorder="1"/>
    <xf numFmtId="0" fontId="4" fillId="0" borderId="53" xfId="0" applyFont="1" applyBorder="1"/>
    <xf numFmtId="0" fontId="4" fillId="0" borderId="40" xfId="0" applyFont="1" applyBorder="1" applyAlignment="1">
      <alignment wrapText="1"/>
    </xf>
    <xf numFmtId="0" fontId="4" fillId="0" borderId="40" xfId="0" applyFont="1" applyBorder="1" applyAlignment="1">
      <alignment horizontal="right"/>
    </xf>
    <xf numFmtId="0" fontId="4" fillId="0" borderId="35" xfId="0" applyFont="1" applyBorder="1" applyAlignment="1"/>
    <xf numFmtId="0" fontId="4" fillId="0" borderId="37" xfId="0" applyFont="1" applyBorder="1" applyAlignment="1">
      <alignment wrapText="1"/>
    </xf>
    <xf numFmtId="0" fontId="4" fillId="0" borderId="55" xfId="0" applyFont="1" applyBorder="1" applyAlignment="1">
      <alignment horizontal="right"/>
    </xf>
    <xf numFmtId="0" fontId="3" fillId="0" borderId="52" xfId="0" applyFont="1" applyBorder="1" applyAlignment="1">
      <alignment vertical="top" wrapText="1"/>
    </xf>
    <xf numFmtId="0" fontId="4" fillId="0" borderId="9" xfId="0" quotePrefix="1" applyFont="1" applyFill="1" applyBorder="1"/>
    <xf numFmtId="0" fontId="4" fillId="0" borderId="53" xfId="0" quotePrefix="1" applyFont="1" applyFill="1" applyBorder="1"/>
    <xf numFmtId="0" fontId="4" fillId="0" borderId="40" xfId="0" quotePrefix="1" applyFont="1" applyFill="1" applyBorder="1"/>
    <xf numFmtId="0" fontId="4" fillId="0" borderId="41" xfId="0" applyFont="1" applyBorder="1" applyAlignment="1">
      <alignment vertical="top"/>
    </xf>
    <xf numFmtId="0" fontId="4" fillId="0" borderId="43" xfId="0" applyFont="1" applyBorder="1" applyAlignment="1">
      <alignment wrapText="1"/>
    </xf>
    <xf numFmtId="0" fontId="4" fillId="0" borderId="44" xfId="0" quotePrefix="1" applyFont="1" applyFill="1" applyBorder="1"/>
    <xf numFmtId="0" fontId="4" fillId="0" borderId="46" xfId="0" applyFont="1" applyBorder="1" applyAlignment="1">
      <alignment vertical="top"/>
    </xf>
    <xf numFmtId="0" fontId="4" fillId="0" borderId="48" xfId="0" applyFont="1" applyBorder="1" applyAlignment="1">
      <alignment wrapText="1"/>
    </xf>
    <xf numFmtId="0" fontId="4" fillId="0" borderId="49" xfId="0" quotePrefix="1" applyFont="1" applyFill="1" applyBorder="1"/>
    <xf numFmtId="0" fontId="3" fillId="0" borderId="35" xfId="0" applyFont="1" applyBorder="1" applyAlignment="1">
      <alignment horizontal="right" vertical="top"/>
    </xf>
    <xf numFmtId="0" fontId="3" fillId="0" borderId="37" xfId="0" applyFont="1" applyBorder="1" applyAlignment="1">
      <alignment wrapText="1"/>
    </xf>
    <xf numFmtId="0" fontId="4" fillId="0" borderId="11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right"/>
    </xf>
    <xf numFmtId="0" fontId="4" fillId="0" borderId="40" xfId="0" quotePrefix="1" applyFont="1" applyBorder="1" applyAlignment="1">
      <alignment wrapText="1"/>
    </xf>
    <xf numFmtId="0" fontId="4" fillId="0" borderId="5" xfId="0" applyFont="1" applyBorder="1" applyAlignment="1">
      <alignment vertical="top" wrapText="1"/>
    </xf>
    <xf numFmtId="0" fontId="4" fillId="0" borderId="39" xfId="0" quotePrefix="1" applyFont="1" applyBorder="1" applyAlignment="1">
      <alignment horizontal="right"/>
    </xf>
    <xf numFmtId="0" fontId="4" fillId="0" borderId="40" xfId="0" quotePrefix="1" applyFont="1" applyBorder="1"/>
    <xf numFmtId="0" fontId="4" fillId="0" borderId="31" xfId="0" applyFont="1" applyBorder="1" applyAlignment="1">
      <alignment horizontal="right"/>
    </xf>
    <xf numFmtId="0" fontId="4" fillId="0" borderId="38" xfId="0" quotePrefix="1" applyFont="1" applyBorder="1"/>
    <xf numFmtId="0" fontId="3" fillId="0" borderId="39" xfId="0" applyFont="1" applyFill="1" applyBorder="1" applyAlignment="1">
      <alignment horizontal="right" vertical="top"/>
    </xf>
    <xf numFmtId="0" fontId="3" fillId="0" borderId="37" xfId="0" applyFont="1" applyBorder="1" applyAlignment="1">
      <alignment vertical="top" wrapText="1"/>
    </xf>
    <xf numFmtId="0" fontId="3" fillId="0" borderId="38" xfId="0" quotePrefix="1" applyFont="1" applyBorder="1"/>
    <xf numFmtId="0" fontId="4" fillId="0" borderId="56" xfId="0" applyFont="1" applyBorder="1" applyAlignment="1">
      <alignment vertical="top"/>
    </xf>
    <xf numFmtId="0" fontId="3" fillId="0" borderId="28" xfId="0" applyFont="1" applyFill="1" applyBorder="1" applyAlignment="1">
      <alignment horizontal="right" vertical="top"/>
    </xf>
    <xf numFmtId="0" fontId="3" fillId="0" borderId="30" xfId="0" applyFont="1" applyBorder="1"/>
    <xf numFmtId="0" fontId="3" fillId="0" borderId="34" xfId="0" quotePrefix="1" applyFont="1" applyBorder="1"/>
    <xf numFmtId="0" fontId="3" fillId="0" borderId="6" xfId="0" applyFont="1" applyFill="1" applyBorder="1" applyAlignment="1">
      <alignment horizontal="right" vertical="top"/>
    </xf>
    <xf numFmtId="0" fontId="3" fillId="0" borderId="8" xfId="0" applyFont="1" applyBorder="1"/>
    <xf numFmtId="0" fontId="3" fillId="0" borderId="34" xfId="0" quotePrefix="1" applyNumberFormat="1" applyFont="1" applyBorder="1"/>
    <xf numFmtId="0" fontId="4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3" borderId="51" xfId="0" applyFont="1" applyFill="1" applyBorder="1" applyAlignment="1">
      <alignment horizontal="center"/>
    </xf>
    <xf numFmtId="0" fontId="4" fillId="3" borderId="58" xfId="0" applyFont="1" applyFill="1" applyBorder="1"/>
    <xf numFmtId="0" fontId="3" fillId="3" borderId="42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/>
    </xf>
    <xf numFmtId="0" fontId="4" fillId="6" borderId="29" xfId="0" applyFont="1" applyFill="1" applyBorder="1" applyAlignment="1">
      <alignment horizontal="center" vertical="center" wrapText="1"/>
    </xf>
    <xf numFmtId="0" fontId="4" fillId="6" borderId="3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24" xfId="0" applyFont="1" applyBorder="1"/>
    <xf numFmtId="0" fontId="4" fillId="0" borderId="25" xfId="0" applyFont="1" applyBorder="1"/>
    <xf numFmtId="0" fontId="4" fillId="0" borderId="27" xfId="0" applyFont="1" applyBorder="1"/>
    <xf numFmtId="0" fontId="4" fillId="0" borderId="51" xfId="0" applyFont="1" applyBorder="1" applyAlignment="1">
      <alignment horizontal="center"/>
    </xf>
    <xf numFmtId="0" fontId="4" fillId="0" borderId="58" xfId="0" applyFont="1" applyBorder="1" applyAlignment="1">
      <alignment wrapText="1"/>
    </xf>
    <xf numFmtId="0" fontId="4" fillId="7" borderId="27" xfId="0" applyFont="1" applyFill="1" applyBorder="1"/>
    <xf numFmtId="0" fontId="4" fillId="0" borderId="39" xfId="0" applyFont="1" applyBorder="1" applyAlignment="1">
      <alignment horizontal="center"/>
    </xf>
    <xf numFmtId="0" fontId="4" fillId="0" borderId="61" xfId="0" applyFont="1" applyBorder="1"/>
    <xf numFmtId="0" fontId="4" fillId="0" borderId="1" xfId="0" applyFont="1" applyBorder="1"/>
    <xf numFmtId="0" fontId="4" fillId="7" borderId="1" xfId="0" applyFont="1" applyFill="1" applyBorder="1"/>
    <xf numFmtId="0" fontId="4" fillId="0" borderId="46" xfId="0" applyFont="1" applyBorder="1" applyAlignment="1">
      <alignment horizontal="center"/>
    </xf>
    <xf numFmtId="0" fontId="4" fillId="0" borderId="65" xfId="0" applyFont="1" applyBorder="1"/>
    <xf numFmtId="0" fontId="4" fillId="0" borderId="47" xfId="0" applyFont="1" applyBorder="1"/>
    <xf numFmtId="0" fontId="4" fillId="0" borderId="49" xfId="0" applyFont="1" applyBorder="1"/>
    <xf numFmtId="0" fontId="3" fillId="6" borderId="35" xfId="0" applyFont="1" applyFill="1" applyBorder="1" applyAlignment="1">
      <alignment horizontal="center"/>
    </xf>
    <xf numFmtId="0" fontId="3" fillId="6" borderId="36" xfId="0" applyFont="1" applyFill="1" applyBorder="1" applyAlignment="1">
      <alignment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wrapText="1"/>
    </xf>
    <xf numFmtId="0" fontId="3" fillId="0" borderId="29" xfId="0" applyFont="1" applyBorder="1"/>
    <xf numFmtId="9" fontId="3" fillId="0" borderId="34" xfId="0" applyNumberFormat="1" applyFont="1" applyBorder="1"/>
    <xf numFmtId="0" fontId="3" fillId="0" borderId="51" xfId="0" applyFont="1" applyBorder="1"/>
    <xf numFmtId="0" fontId="4" fillId="0" borderId="32" xfId="0" applyFont="1" applyBorder="1"/>
    <xf numFmtId="0" fontId="4" fillId="0" borderId="58" xfId="0" applyFont="1" applyBorder="1"/>
    <xf numFmtId="0" fontId="3" fillId="0" borderId="39" xfId="0" applyFont="1" applyBorder="1" applyAlignment="1">
      <alignment horizontal="center"/>
    </xf>
    <xf numFmtId="0" fontId="3" fillId="0" borderId="61" xfId="0" applyFont="1" applyBorder="1"/>
    <xf numFmtId="0" fontId="3" fillId="0" borderId="1" xfId="0" applyFont="1" applyBorder="1"/>
    <xf numFmtId="0" fontId="3" fillId="0" borderId="1" xfId="0" applyFont="1" applyFill="1" applyBorder="1"/>
    <xf numFmtId="0" fontId="3" fillId="0" borderId="40" xfId="0" applyFont="1" applyBorder="1"/>
    <xf numFmtId="0" fontId="3" fillId="7" borderId="1" xfId="0" applyFont="1" applyFill="1" applyBorder="1"/>
    <xf numFmtId="0" fontId="4" fillId="0" borderId="1" xfId="0" applyFont="1" applyFill="1" applyBorder="1"/>
    <xf numFmtId="0" fontId="3" fillId="6" borderId="56" xfId="0" applyFont="1" applyFill="1" applyBorder="1" applyAlignment="1">
      <alignment horizontal="center"/>
    </xf>
    <xf numFmtId="0" fontId="3" fillId="6" borderId="66" xfId="0" applyFont="1" applyFill="1" applyBorder="1"/>
    <xf numFmtId="0" fontId="3" fillId="6" borderId="63" xfId="0" applyFont="1" applyFill="1" applyBorder="1"/>
    <xf numFmtId="9" fontId="3" fillId="6" borderId="67" xfId="0" applyNumberFormat="1" applyFont="1" applyFill="1" applyBorder="1"/>
    <xf numFmtId="0" fontId="3" fillId="0" borderId="35" xfId="0" applyFont="1" applyBorder="1" applyAlignment="1">
      <alignment horizontal="center"/>
    </xf>
    <xf numFmtId="0" fontId="3" fillId="0" borderId="68" xfId="0" applyFont="1" applyBorder="1"/>
    <xf numFmtId="0" fontId="3" fillId="0" borderId="36" xfId="0" applyFont="1" applyBorder="1"/>
    <xf numFmtId="0" fontId="3" fillId="0" borderId="36" xfId="0" applyFont="1" applyFill="1" applyBorder="1"/>
    <xf numFmtId="0" fontId="3" fillId="0" borderId="38" xfId="0" applyFont="1" applyBorder="1"/>
    <xf numFmtId="0" fontId="3" fillId="0" borderId="56" xfId="0" applyFont="1" applyBorder="1" applyAlignment="1">
      <alignment horizontal="center"/>
    </xf>
    <xf numFmtId="0" fontId="3" fillId="0" borderId="66" xfId="0" applyFont="1" applyBorder="1"/>
    <xf numFmtId="0" fontId="3" fillId="0" borderId="63" xfId="0" applyFont="1" applyBorder="1"/>
    <xf numFmtId="0" fontId="3" fillId="0" borderId="63" xfId="0" applyFont="1" applyFill="1" applyBorder="1"/>
    <xf numFmtId="9" fontId="3" fillId="0" borderId="67" xfId="0" applyNumberFormat="1" applyFont="1" applyBorder="1"/>
    <xf numFmtId="0" fontId="3" fillId="6" borderId="31" xfId="0" applyFont="1" applyFill="1" applyBorder="1" applyAlignment="1">
      <alignment horizontal="center"/>
    </xf>
    <xf numFmtId="0" fontId="3" fillId="6" borderId="62" xfId="0" applyFont="1" applyFill="1" applyBorder="1" applyAlignment="1">
      <alignment wrapText="1"/>
    </xf>
    <xf numFmtId="0" fontId="3" fillId="6" borderId="69" xfId="0" applyFont="1" applyFill="1" applyBorder="1"/>
    <xf numFmtId="0" fontId="3" fillId="6" borderId="62" xfId="0" applyFont="1" applyFill="1" applyBorder="1"/>
    <xf numFmtId="9" fontId="3" fillId="6" borderId="55" xfId="0" applyNumberFormat="1" applyFont="1" applyFill="1" applyBorder="1"/>
    <xf numFmtId="0" fontId="3" fillId="6" borderId="46" xfId="0" applyFont="1" applyFill="1" applyBorder="1" applyAlignment="1">
      <alignment horizontal="center"/>
    </xf>
    <xf numFmtId="0" fontId="3" fillId="6" borderId="47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20" fillId="0" borderId="0" xfId="0" applyFont="1" applyAlignment="1">
      <alignment vertical="center"/>
    </xf>
    <xf numFmtId="0" fontId="20" fillId="0" borderId="0" xfId="0" applyFont="1"/>
    <xf numFmtId="0" fontId="6" fillId="0" borderId="0" xfId="0" applyFont="1" applyAlignment="1">
      <alignment horizontal="right"/>
    </xf>
    <xf numFmtId="0" fontId="6" fillId="3" borderId="46" xfId="0" applyFont="1" applyFill="1" applyBorder="1" applyAlignment="1">
      <alignment horizontal="center" vertical="center" wrapText="1"/>
    </xf>
    <xf numFmtId="0" fontId="6" fillId="3" borderId="49" xfId="0" applyFont="1" applyFill="1" applyBorder="1" applyAlignment="1">
      <alignment horizontal="center" vertical="center" wrapText="1"/>
    </xf>
    <xf numFmtId="0" fontId="6" fillId="3" borderId="56" xfId="0" applyFont="1" applyFill="1" applyBorder="1" applyAlignment="1">
      <alignment horizontal="center" vertical="center" wrapText="1"/>
    </xf>
    <xf numFmtId="0" fontId="6" fillId="3" borderId="6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70" xfId="0" applyFont="1" applyFill="1" applyBorder="1" applyAlignment="1">
      <alignment vertical="center" wrapText="1"/>
    </xf>
    <xf numFmtId="49" fontId="21" fillId="8" borderId="9" xfId="0" applyNumberFormat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49" fontId="21" fillId="8" borderId="13" xfId="0" applyNumberFormat="1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49" fontId="10" fillId="2" borderId="54" xfId="0" applyNumberFormat="1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49" fontId="10" fillId="2" borderId="28" xfId="0" applyNumberFormat="1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center"/>
    </xf>
    <xf numFmtId="0" fontId="4" fillId="0" borderId="73" xfId="0" applyFont="1" applyBorder="1" applyAlignment="1">
      <alignment vertical="center" wrapText="1"/>
    </xf>
    <xf numFmtId="0" fontId="4" fillId="0" borderId="11" xfId="0" applyFont="1" applyBorder="1" applyAlignment="1">
      <alignment horizontal="center"/>
    </xf>
    <xf numFmtId="0" fontId="4" fillId="0" borderId="74" xfId="0" applyFont="1" applyBorder="1" applyAlignment="1">
      <alignment vertical="center" wrapText="1"/>
    </xf>
    <xf numFmtId="0" fontId="6" fillId="0" borderId="13" xfId="0" applyFont="1" applyBorder="1"/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 applyAlignment="1">
      <alignment horizontal="center"/>
    </xf>
    <xf numFmtId="0" fontId="4" fillId="0" borderId="75" xfId="0" applyFont="1" applyBorder="1" applyAlignment="1">
      <alignment vertical="center" wrapText="1"/>
    </xf>
    <xf numFmtId="0" fontId="6" fillId="0" borderId="18" xfId="0" applyFont="1" applyBorder="1"/>
    <xf numFmtId="0" fontId="4" fillId="0" borderId="15" xfId="0" applyFont="1" applyBorder="1" applyAlignment="1">
      <alignment horizontal="center"/>
    </xf>
    <xf numFmtId="0" fontId="6" fillId="0" borderId="15" xfId="0" applyFont="1" applyBorder="1"/>
    <xf numFmtId="0" fontId="3" fillId="2" borderId="56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left" vertical="center" wrapText="1"/>
    </xf>
    <xf numFmtId="0" fontId="6" fillId="0" borderId="0" xfId="0" applyFont="1" applyFill="1"/>
    <xf numFmtId="0" fontId="10" fillId="0" borderId="0" xfId="0" applyFont="1" applyFill="1"/>
    <xf numFmtId="9" fontId="10" fillId="3" borderId="72" xfId="0" applyNumberFormat="1" applyFont="1" applyFill="1" applyBorder="1" applyAlignment="1">
      <alignment horizontal="center" vertical="center" wrapText="1"/>
    </xf>
    <xf numFmtId="9" fontId="10" fillId="3" borderId="29" xfId="0" applyNumberFormat="1" applyFont="1" applyFill="1" applyBorder="1" applyAlignment="1">
      <alignment horizontal="center" vertical="center" wrapText="1"/>
    </xf>
    <xf numFmtId="9" fontId="3" fillId="3" borderId="29" xfId="0" applyNumberFormat="1" applyFont="1" applyFill="1" applyBorder="1" applyAlignment="1">
      <alignment horizontal="center" vertical="center" wrapText="1"/>
    </xf>
    <xf numFmtId="9" fontId="3" fillId="3" borderId="30" xfId="0" applyNumberFormat="1" applyFont="1" applyFill="1" applyBorder="1" applyAlignment="1">
      <alignment horizontal="center" vertical="center" wrapText="1"/>
    </xf>
    <xf numFmtId="0" fontId="6" fillId="3" borderId="7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6" fillId="0" borderId="6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15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6" fillId="0" borderId="65" xfId="0" applyFont="1" applyFill="1" applyBorder="1" applyAlignment="1">
      <alignment wrapText="1"/>
    </xf>
    <xf numFmtId="0" fontId="6" fillId="0" borderId="47" xfId="0" applyFont="1" applyFill="1" applyBorder="1" applyAlignment="1">
      <alignment wrapText="1"/>
    </xf>
    <xf numFmtId="0" fontId="6" fillId="3" borderId="1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left" vertical="center" wrapText="1"/>
    </xf>
    <xf numFmtId="0" fontId="6" fillId="0" borderId="0" xfId="0" applyFont="1" applyFill="1" applyBorder="1"/>
    <xf numFmtId="0" fontId="6" fillId="0" borderId="11" xfId="0" applyFont="1" applyBorder="1"/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4" fillId="0" borderId="0" xfId="0" applyFont="1" applyFill="1"/>
    <xf numFmtId="0" fontId="6" fillId="0" borderId="0" xfId="0" applyFont="1" applyFill="1" applyAlignment="1">
      <alignment horizontal="right"/>
    </xf>
    <xf numFmtId="0" fontId="8" fillId="3" borderId="46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9" fillId="3" borderId="50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vertical="center"/>
    </xf>
    <xf numFmtId="0" fontId="8" fillId="2" borderId="5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/>
    </xf>
    <xf numFmtId="0" fontId="9" fillId="0" borderId="67" xfId="0" applyFont="1" applyFill="1" applyBorder="1" applyAlignment="1">
      <alignment horizontal="center" vertical="center" wrapText="1"/>
    </xf>
    <xf numFmtId="0" fontId="6" fillId="0" borderId="17" xfId="0" applyFont="1" applyBorder="1"/>
    <xf numFmtId="0" fontId="13" fillId="0" borderId="0" xfId="0" applyFont="1" applyAlignment="1">
      <alignment horizontal="center"/>
    </xf>
    <xf numFmtId="0" fontId="13" fillId="0" borderId="0" xfId="0" applyFont="1"/>
    <xf numFmtId="0" fontId="3" fillId="0" borderId="0" xfId="0" applyFont="1" applyAlignment="1">
      <alignment vertical="center"/>
    </xf>
    <xf numFmtId="0" fontId="10" fillId="3" borderId="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0" borderId="0" xfId="0" applyFont="1"/>
    <xf numFmtId="0" fontId="25" fillId="3" borderId="3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wrapText="1"/>
    </xf>
    <xf numFmtId="0" fontId="13" fillId="2" borderId="9" xfId="0" applyFont="1" applyFill="1" applyBorder="1"/>
    <xf numFmtId="0" fontId="13" fillId="0" borderId="11" xfId="0" applyFont="1" applyBorder="1" applyAlignment="1">
      <alignment horizontal="center"/>
    </xf>
    <xf numFmtId="0" fontId="6" fillId="0" borderId="11" xfId="0" applyFont="1" applyBorder="1" applyAlignment="1">
      <alignment wrapText="1"/>
    </xf>
    <xf numFmtId="0" fontId="13" fillId="0" borderId="11" xfId="0" applyFont="1" applyBorder="1"/>
    <xf numFmtId="0" fontId="6" fillId="0" borderId="13" xfId="0" applyFont="1" applyBorder="1" applyAlignment="1">
      <alignment horizontal="justify" wrapText="1"/>
    </xf>
    <xf numFmtId="0" fontId="13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justify" wrapText="1"/>
    </xf>
    <xf numFmtId="0" fontId="13" fillId="0" borderId="54" xfId="0" applyFont="1" applyBorder="1"/>
    <xf numFmtId="0" fontId="12" fillId="3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wrapText="1"/>
    </xf>
    <xf numFmtId="0" fontId="13" fillId="3" borderId="6" xfId="0" applyFont="1" applyFill="1" applyBorder="1"/>
    <xf numFmtId="0" fontId="28" fillId="0" borderId="0" xfId="3" applyFont="1"/>
    <xf numFmtId="0" fontId="28" fillId="0" borderId="0" xfId="3" applyFont="1" applyAlignment="1">
      <alignment horizontal="center"/>
    </xf>
    <xf numFmtId="0" fontId="4" fillId="0" borderId="0" xfId="3" applyFont="1"/>
    <xf numFmtId="0" fontId="28" fillId="2" borderId="28" xfId="3" applyFont="1" applyFill="1" applyBorder="1" applyAlignment="1">
      <alignment horizontal="center" vertical="center"/>
    </xf>
    <xf numFmtId="0" fontId="27" fillId="2" borderId="29" xfId="3" applyFont="1" applyFill="1" applyBorder="1" applyAlignment="1">
      <alignment horizontal="center" vertical="center"/>
    </xf>
    <xf numFmtId="0" fontId="28" fillId="0" borderId="0" xfId="3" applyFont="1" applyAlignment="1">
      <alignment vertical="center"/>
    </xf>
    <xf numFmtId="0" fontId="28" fillId="0" borderId="28" xfId="3" applyFont="1" applyFill="1" applyBorder="1" applyAlignment="1">
      <alignment horizontal="center" vertical="center"/>
    </xf>
    <xf numFmtId="0" fontId="27" fillId="0" borderId="29" xfId="3" applyFont="1" applyFill="1" applyBorder="1" applyAlignment="1">
      <alignment horizontal="center" vertical="center"/>
    </xf>
    <xf numFmtId="16" fontId="28" fillId="0" borderId="35" xfId="3" quotePrefix="1" applyNumberFormat="1" applyFont="1" applyBorder="1" applyAlignment="1">
      <alignment horizontal="center" vertical="center"/>
    </xf>
    <xf numFmtId="0" fontId="28" fillId="0" borderId="36" xfId="3" applyFont="1" applyFill="1" applyBorder="1" applyAlignment="1">
      <alignment horizontal="left" vertical="center"/>
    </xf>
    <xf numFmtId="0" fontId="27" fillId="0" borderId="36" xfId="3" applyFont="1" applyFill="1" applyBorder="1" applyAlignment="1">
      <alignment horizontal="center" vertical="center"/>
    </xf>
    <xf numFmtId="0" fontId="28" fillId="0" borderId="39" xfId="3" quotePrefix="1" applyFont="1" applyBorder="1" applyAlignment="1">
      <alignment horizontal="center" vertical="center"/>
    </xf>
    <xf numFmtId="0" fontId="27" fillId="0" borderId="1" xfId="3" applyFont="1" applyFill="1" applyBorder="1" applyAlignment="1">
      <alignment horizontal="center" vertical="center"/>
    </xf>
    <xf numFmtId="0" fontId="27" fillId="0" borderId="1" xfId="3" applyFont="1" applyBorder="1" applyAlignment="1">
      <alignment horizontal="left" vertical="center" wrapText="1"/>
    </xf>
    <xf numFmtId="0" fontId="27" fillId="0" borderId="1" xfId="3" applyFont="1" applyFill="1" applyBorder="1" applyAlignment="1">
      <alignment vertical="center"/>
    </xf>
    <xf numFmtId="0" fontId="27" fillId="0" borderId="29" xfId="3" applyFont="1" applyFill="1" applyBorder="1" applyAlignment="1">
      <alignment horizontal="left" vertical="center" wrapText="1"/>
    </xf>
    <xf numFmtId="0" fontId="27" fillId="0" borderId="29" xfId="3" applyFont="1" applyFill="1" applyBorder="1" applyAlignment="1">
      <alignment vertical="center"/>
    </xf>
    <xf numFmtId="0" fontId="13" fillId="0" borderId="0" xfId="0" applyFont="1" applyAlignment="1">
      <alignment horizontal="center" vertical="justify"/>
    </xf>
    <xf numFmtId="0" fontId="12" fillId="0" borderId="6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justify" wrapText="1"/>
    </xf>
    <xf numFmtId="0" fontId="12" fillId="0" borderId="66" xfId="0" applyFont="1" applyBorder="1" applyAlignment="1">
      <alignment horizontal="center" vertical="center" wrapText="1"/>
    </xf>
    <xf numFmtId="0" fontId="12" fillId="0" borderId="63" xfId="0" applyFont="1" applyBorder="1" applyAlignment="1">
      <alignment horizontal="center" vertical="justify" wrapText="1"/>
    </xf>
    <xf numFmtId="49" fontId="14" fillId="0" borderId="6" xfId="0" applyNumberFormat="1" applyFont="1" applyBorder="1" applyAlignment="1">
      <alignment horizontal="left" vertical="justify" wrapText="1"/>
    </xf>
    <xf numFmtId="0" fontId="10" fillId="0" borderId="6" xfId="0" applyFont="1" applyBorder="1" applyAlignment="1">
      <alignment horizontal="justify" vertical="justify" wrapText="1"/>
    </xf>
    <xf numFmtId="49" fontId="16" fillId="0" borderId="11" xfId="0" applyNumberFormat="1" applyFont="1" applyBorder="1" applyAlignment="1">
      <alignment horizontal="left" vertical="justify" wrapText="1"/>
    </xf>
    <xf numFmtId="0" fontId="19" fillId="0" borderId="11" xfId="0" applyFont="1" applyBorder="1" applyAlignment="1">
      <alignment horizontal="justify" vertical="justify" wrapText="1"/>
    </xf>
    <xf numFmtId="49" fontId="16" fillId="0" borderId="13" xfId="0" applyNumberFormat="1" applyFont="1" applyBorder="1" applyAlignment="1">
      <alignment horizontal="left" vertical="justify" wrapText="1"/>
    </xf>
    <xf numFmtId="0" fontId="19" fillId="0" borderId="13" xfId="0" applyFont="1" applyBorder="1" applyAlignment="1">
      <alignment horizontal="justify" vertical="justify" wrapText="1"/>
    </xf>
    <xf numFmtId="49" fontId="16" fillId="0" borderId="18" xfId="0" applyNumberFormat="1" applyFont="1" applyBorder="1" applyAlignment="1">
      <alignment horizontal="left" vertical="justify" wrapText="1"/>
    </xf>
    <xf numFmtId="0" fontId="19" fillId="0" borderId="18" xfId="0" applyFont="1" applyBorder="1" applyAlignment="1">
      <alignment horizontal="justify" vertical="justify" wrapText="1"/>
    </xf>
    <xf numFmtId="0" fontId="13" fillId="0" borderId="11" xfId="0" applyFont="1" applyBorder="1" applyAlignment="1">
      <alignment horizontal="justify" vertical="justify" wrapText="1"/>
    </xf>
    <xf numFmtId="0" fontId="17" fillId="0" borderId="11" xfId="0" applyFont="1" applyBorder="1" applyAlignment="1">
      <alignment horizontal="justify" vertical="justify" wrapText="1"/>
    </xf>
    <xf numFmtId="0" fontId="13" fillId="0" borderId="18" xfId="0" applyFont="1" applyBorder="1" applyAlignment="1">
      <alignment horizontal="justify" vertical="justify" wrapText="1"/>
    </xf>
    <xf numFmtId="0" fontId="17" fillId="0" borderId="18" xfId="0" applyFont="1" applyBorder="1" applyAlignment="1">
      <alignment horizontal="justify" vertical="justify" wrapText="1"/>
    </xf>
    <xf numFmtId="0" fontId="13" fillId="0" borderId="54" xfId="0" applyFont="1" applyBorder="1" applyAlignment="1">
      <alignment horizontal="justify" vertical="justify" wrapText="1"/>
    </xf>
    <xf numFmtId="49" fontId="16" fillId="0" borderId="54" xfId="0" applyNumberFormat="1" applyFont="1" applyBorder="1" applyAlignment="1">
      <alignment horizontal="left" vertical="justify" wrapText="1"/>
    </xf>
    <xf numFmtId="0" fontId="17" fillId="0" borderId="13" xfId="0" applyFont="1" applyBorder="1" applyAlignment="1">
      <alignment horizontal="justify" vertical="justify" wrapText="1"/>
    </xf>
    <xf numFmtId="0" fontId="29" fillId="0" borderId="6" xfId="0" applyFont="1" applyBorder="1" applyAlignment="1">
      <alignment horizontal="justify" vertical="justify" wrapText="1"/>
    </xf>
    <xf numFmtId="49" fontId="14" fillId="0" borderId="54" xfId="0" applyNumberFormat="1" applyFont="1" applyBorder="1" applyAlignment="1">
      <alignment horizontal="left" vertical="justify" wrapText="1"/>
    </xf>
    <xf numFmtId="0" fontId="29" fillId="0" borderId="54" xfId="0" applyFont="1" applyBorder="1" applyAlignment="1">
      <alignment horizontal="justify" vertical="justify" wrapText="1"/>
    </xf>
    <xf numFmtId="49" fontId="14" fillId="0" borderId="2" xfId="0" applyNumberFormat="1" applyFont="1" applyBorder="1" applyAlignment="1">
      <alignment horizontal="left" vertical="justify" wrapText="1"/>
    </xf>
    <xf numFmtId="0" fontId="29" fillId="0" borderId="2" xfId="0" applyFont="1" applyBorder="1" applyAlignment="1">
      <alignment horizontal="justify" vertical="justify" wrapText="1"/>
    </xf>
    <xf numFmtId="0" fontId="30" fillId="0" borderId="50" xfId="0" applyFont="1" applyBorder="1" applyAlignment="1">
      <alignment horizontal="justify" vertical="justify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4" fillId="7" borderId="6" xfId="0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49" fontId="4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vertical="center"/>
    </xf>
    <xf numFmtId="0" fontId="4" fillId="7" borderId="13" xfId="0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center" wrapText="1" inden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4" fillId="7" borderId="3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left" vertical="center" wrapText="1"/>
    </xf>
    <xf numFmtId="3" fontId="9" fillId="0" borderId="12" xfId="0" applyNumberFormat="1" applyFont="1" applyFill="1" applyBorder="1" applyAlignment="1">
      <alignment vertical="center"/>
    </xf>
    <xf numFmtId="0" fontId="9" fillId="0" borderId="12" xfId="0" applyFont="1" applyFill="1" applyBorder="1" applyAlignment="1">
      <alignment vertical="center" wrapText="1"/>
    </xf>
    <xf numFmtId="3" fontId="9" fillId="0" borderId="14" xfId="0" applyNumberFormat="1" applyFont="1" applyFill="1" applyBorder="1" applyAlignment="1">
      <alignment vertical="center"/>
    </xf>
    <xf numFmtId="3" fontId="9" fillId="3" borderId="16" xfId="0" applyNumberFormat="1" applyFont="1" applyFill="1" applyBorder="1" applyAlignment="1">
      <alignment vertical="center"/>
    </xf>
    <xf numFmtId="3" fontId="9" fillId="0" borderId="7" xfId="0" applyNumberFormat="1" applyFont="1" applyFill="1" applyBorder="1" applyAlignment="1">
      <alignment vertical="center"/>
    </xf>
    <xf numFmtId="10" fontId="9" fillId="0" borderId="17" xfId="0" applyNumberFormat="1" applyFont="1" applyFill="1" applyBorder="1" applyAlignment="1">
      <alignment vertical="center"/>
    </xf>
    <xf numFmtId="10" fontId="9" fillId="0" borderId="13" xfId="0" applyNumberFormat="1" applyFont="1" applyFill="1" applyBorder="1" applyAlignment="1">
      <alignment horizontal="right" vertical="center"/>
    </xf>
    <xf numFmtId="10" fontId="9" fillId="0" borderId="17" xfId="0" applyNumberFormat="1" applyFont="1" applyFill="1" applyBorder="1" applyAlignment="1">
      <alignment horizontal="right" vertical="center"/>
    </xf>
    <xf numFmtId="10" fontId="9" fillId="0" borderId="7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vertical="center" wrapText="1"/>
    </xf>
    <xf numFmtId="3" fontId="9" fillId="0" borderId="16" xfId="0" applyNumberFormat="1" applyFont="1" applyFill="1" applyBorder="1" applyAlignment="1">
      <alignment vertical="center"/>
    </xf>
    <xf numFmtId="4" fontId="9" fillId="0" borderId="9" xfId="0" applyNumberFormat="1" applyFont="1" applyFill="1" applyBorder="1" applyAlignment="1">
      <alignment horizontal="right" vertical="center" wrapText="1"/>
    </xf>
    <xf numFmtId="4" fontId="9" fillId="0" borderId="13" xfId="0" applyNumberFormat="1" applyFont="1" applyFill="1" applyBorder="1" applyAlignment="1">
      <alignment horizontal="right" vertical="center" wrapText="1"/>
    </xf>
    <xf numFmtId="4" fontId="9" fillId="0" borderId="15" xfId="0" applyNumberFormat="1" applyFont="1" applyFill="1" applyBorder="1" applyAlignment="1">
      <alignment horizontal="right" vertical="center" wrapText="1"/>
    </xf>
    <xf numFmtId="3" fontId="10" fillId="0" borderId="30" xfId="0" applyNumberFormat="1" applyFont="1" applyBorder="1" applyAlignment="1">
      <alignment horizontal="right" vertical="justify" wrapText="1"/>
    </xf>
    <xf numFmtId="3" fontId="17" fillId="4" borderId="37" xfId="0" applyNumberFormat="1" applyFont="1" applyFill="1" applyBorder="1" applyAlignment="1">
      <alignment horizontal="right" vertical="justify" wrapText="1"/>
    </xf>
    <xf numFmtId="3" fontId="17" fillId="5" borderId="5" xfId="0" applyNumberFormat="1" applyFont="1" applyFill="1" applyBorder="1" applyAlignment="1">
      <alignment horizontal="right" vertical="justify" wrapText="1"/>
    </xf>
    <xf numFmtId="3" fontId="17" fillId="0" borderId="5" xfId="0" applyNumberFormat="1" applyFont="1" applyFill="1" applyBorder="1" applyAlignment="1">
      <alignment horizontal="right" vertical="justify" wrapText="1"/>
    </xf>
    <xf numFmtId="3" fontId="17" fillId="0" borderId="5" xfId="0" applyNumberFormat="1" applyFont="1" applyFill="1" applyBorder="1" applyAlignment="1">
      <alignment horizontal="right"/>
    </xf>
    <xf numFmtId="3" fontId="19" fillId="0" borderId="5" xfId="0" applyNumberFormat="1" applyFont="1" applyFill="1" applyBorder="1" applyAlignment="1">
      <alignment horizontal="right" vertical="justify" wrapText="1"/>
    </xf>
    <xf numFmtId="3" fontId="16" fillId="4" borderId="5" xfId="0" applyNumberFormat="1" applyFont="1" applyFill="1" applyBorder="1" applyAlignment="1">
      <alignment horizontal="right" vertical="justify" wrapText="1"/>
    </xf>
    <xf numFmtId="3" fontId="16" fillId="0" borderId="5" xfId="0" applyNumberFormat="1" applyFont="1" applyFill="1" applyBorder="1" applyAlignment="1">
      <alignment horizontal="right" vertical="justify" wrapText="1"/>
    </xf>
    <xf numFmtId="3" fontId="17" fillId="0" borderId="5" xfId="0" applyNumberFormat="1" applyFont="1" applyFill="1" applyBorder="1" applyAlignment="1">
      <alignment horizontal="right" wrapText="1"/>
    </xf>
    <xf numFmtId="3" fontId="13" fillId="0" borderId="5" xfId="0" applyNumberFormat="1" applyFont="1" applyFill="1" applyBorder="1" applyAlignment="1">
      <alignment horizontal="right" vertical="justify" wrapText="1"/>
    </xf>
    <xf numFmtId="3" fontId="13" fillId="4" borderId="5" xfId="0" applyNumberFormat="1" applyFont="1" applyFill="1" applyBorder="1" applyAlignment="1">
      <alignment horizontal="right" vertical="justify" wrapText="1"/>
    </xf>
    <xf numFmtId="3" fontId="17" fillId="4" borderId="5" xfId="0" applyNumberFormat="1" applyFont="1" applyFill="1" applyBorder="1" applyAlignment="1">
      <alignment horizontal="right" vertical="justify" wrapText="1"/>
    </xf>
    <xf numFmtId="3" fontId="10" fillId="0" borderId="43" xfId="0" applyNumberFormat="1" applyFont="1" applyBorder="1" applyAlignment="1">
      <alignment horizontal="right" vertical="justify" wrapText="1"/>
    </xf>
    <xf numFmtId="3" fontId="17" fillId="0" borderId="5" xfId="0" applyNumberFormat="1" applyFont="1" applyBorder="1" applyAlignment="1">
      <alignment horizontal="right" vertical="justify" wrapText="1"/>
    </xf>
    <xf numFmtId="3" fontId="17" fillId="0" borderId="43" xfId="0" applyNumberFormat="1" applyFont="1" applyBorder="1" applyAlignment="1">
      <alignment horizontal="right"/>
    </xf>
    <xf numFmtId="0" fontId="17" fillId="4" borderId="48" xfId="0" applyFont="1" applyFill="1" applyBorder="1" applyAlignment="1">
      <alignment horizontal="right" vertical="justify" wrapText="1"/>
    </xf>
    <xf numFmtId="0" fontId="13" fillId="0" borderId="40" xfId="0" applyFont="1" applyBorder="1" applyAlignment="1">
      <alignment horizontal="left" vertical="justify" wrapText="1"/>
    </xf>
    <xf numFmtId="3" fontId="4" fillId="0" borderId="13" xfId="0" applyNumberFormat="1" applyFont="1" applyBorder="1"/>
    <xf numFmtId="3" fontId="4" fillId="0" borderId="13" xfId="0" applyNumberFormat="1" applyFont="1" applyBorder="1" applyAlignment="1">
      <alignment wrapText="1"/>
    </xf>
    <xf numFmtId="3" fontId="4" fillId="0" borderId="13" xfId="0" applyNumberFormat="1" applyFont="1" applyBorder="1" applyAlignment="1">
      <alignment horizontal="right"/>
    </xf>
    <xf numFmtId="3" fontId="4" fillId="0" borderId="54" xfId="0" applyNumberFormat="1" applyFont="1" applyBorder="1" applyAlignment="1">
      <alignment horizontal="right"/>
    </xf>
    <xf numFmtId="3" fontId="4" fillId="0" borderId="13" xfId="0" quotePrefix="1" applyNumberFormat="1" applyFont="1" applyFill="1" applyBorder="1"/>
    <xf numFmtId="3" fontId="4" fillId="0" borderId="18" xfId="0" quotePrefix="1" applyNumberFormat="1" applyFont="1" applyFill="1" applyBorder="1"/>
    <xf numFmtId="3" fontId="4" fillId="0" borderId="15" xfId="0" quotePrefix="1" applyNumberFormat="1" applyFont="1" applyFill="1" applyBorder="1"/>
    <xf numFmtId="3" fontId="4" fillId="0" borderId="13" xfId="0" quotePrefix="1" applyNumberFormat="1" applyFont="1" applyBorder="1" applyAlignment="1">
      <alignment wrapText="1"/>
    </xf>
    <xf numFmtId="3" fontId="4" fillId="0" borderId="13" xfId="0" quotePrefix="1" applyNumberFormat="1" applyFont="1" applyBorder="1"/>
    <xf numFmtId="3" fontId="3" fillId="0" borderId="11" xfId="0" quotePrefix="1" applyNumberFormat="1" applyFont="1" applyBorder="1"/>
    <xf numFmtId="3" fontId="3" fillId="0" borderId="6" xfId="0" quotePrefix="1" applyNumberFormat="1" applyFont="1" applyBorder="1"/>
    <xf numFmtId="10" fontId="3" fillId="0" borderId="6" xfId="0" quotePrefix="1" applyNumberFormat="1" applyFont="1" applyBorder="1"/>
    <xf numFmtId="3" fontId="6" fillId="0" borderId="60" xfId="0" applyNumberFormat="1" applyFont="1" applyFill="1" applyBorder="1" applyAlignment="1">
      <alignment wrapText="1"/>
    </xf>
    <xf numFmtId="3" fontId="6" fillId="0" borderId="58" xfId="0" applyNumberFormat="1" applyFont="1" applyFill="1" applyBorder="1" applyAlignment="1">
      <alignment wrapText="1"/>
    </xf>
    <xf numFmtId="3" fontId="6" fillId="0" borderId="52" xfId="0" applyNumberFormat="1" applyFont="1" applyFill="1" applyBorder="1" applyAlignment="1">
      <alignment wrapText="1"/>
    </xf>
    <xf numFmtId="3" fontId="10" fillId="3" borderId="9" xfId="0" applyNumberFormat="1" applyFont="1" applyFill="1" applyBorder="1" applyAlignment="1">
      <alignment wrapText="1"/>
    </xf>
    <xf numFmtId="3" fontId="10" fillId="3" borderId="13" xfId="0" applyNumberFormat="1" applyFont="1" applyFill="1" applyBorder="1" applyAlignment="1">
      <alignment wrapText="1"/>
    </xf>
    <xf numFmtId="3" fontId="6" fillId="0" borderId="1" xfId="0" applyNumberFormat="1" applyFont="1" applyFill="1" applyBorder="1" applyAlignment="1">
      <alignment wrapText="1"/>
    </xf>
    <xf numFmtId="3" fontId="6" fillId="0" borderId="61" xfId="0" applyNumberFormat="1" applyFont="1" applyFill="1" applyBorder="1" applyAlignment="1">
      <alignment wrapText="1"/>
    </xf>
    <xf numFmtId="3" fontId="6" fillId="0" borderId="5" xfId="0" applyNumberFormat="1" applyFont="1" applyFill="1" applyBorder="1" applyAlignment="1">
      <alignment wrapText="1"/>
    </xf>
    <xf numFmtId="3" fontId="6" fillId="0" borderId="47" xfId="0" applyNumberFormat="1" applyFont="1" applyFill="1" applyBorder="1" applyAlignment="1">
      <alignment wrapText="1"/>
    </xf>
    <xf numFmtId="3" fontId="6" fillId="0" borderId="48" xfId="0" applyNumberFormat="1" applyFont="1" applyFill="1" applyBorder="1" applyAlignment="1">
      <alignment wrapText="1"/>
    </xf>
    <xf numFmtId="3" fontId="10" fillId="3" borderId="15" xfId="0" applyNumberFormat="1" applyFont="1" applyFill="1" applyBorder="1" applyAlignment="1">
      <alignment wrapText="1"/>
    </xf>
    <xf numFmtId="3" fontId="10" fillId="3" borderId="72" xfId="0" applyNumberFormat="1" applyFont="1" applyFill="1" applyBorder="1" applyAlignment="1">
      <alignment wrapText="1"/>
    </xf>
    <xf numFmtId="3" fontId="10" fillId="3" borderId="8" xfId="0" applyNumberFormat="1" applyFont="1" applyFill="1" applyBorder="1" applyAlignment="1">
      <alignment wrapText="1"/>
    </xf>
    <xf numFmtId="3" fontId="10" fillId="3" borderId="3" xfId="0" applyNumberFormat="1" applyFont="1" applyFill="1" applyBorder="1" applyAlignment="1">
      <alignment wrapText="1"/>
    </xf>
    <xf numFmtId="0" fontId="6" fillId="0" borderId="0" xfId="0" applyFont="1" applyFill="1" applyBorder="1" applyAlignment="1"/>
    <xf numFmtId="0" fontId="24" fillId="0" borderId="0" xfId="0" applyFont="1" applyFill="1" applyBorder="1" applyAlignment="1"/>
    <xf numFmtId="3" fontId="9" fillId="0" borderId="20" xfId="0" applyNumberFormat="1" applyFont="1" applyFill="1" applyBorder="1" applyAlignment="1">
      <alignment horizontal="center" vertical="center" wrapText="1"/>
    </xf>
    <xf numFmtId="3" fontId="9" fillId="0" borderId="51" xfId="0" applyNumberFormat="1" applyFont="1" applyFill="1" applyBorder="1" applyAlignment="1">
      <alignment horizontal="center" vertical="center" wrapText="1"/>
    </xf>
    <xf numFmtId="3" fontId="9" fillId="0" borderId="53" xfId="0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vertical="center"/>
    </xf>
    <xf numFmtId="3" fontId="9" fillId="0" borderId="22" xfId="0" applyNumberFormat="1" applyFont="1" applyFill="1" applyBorder="1" applyAlignment="1">
      <alignment horizontal="center" vertical="center" wrapText="1"/>
    </xf>
    <xf numFmtId="3" fontId="8" fillId="2" borderId="50" xfId="0" applyNumberFormat="1" applyFont="1" applyFill="1" applyBorder="1" applyAlignment="1">
      <alignment horizontal="center" vertical="center" wrapText="1"/>
    </xf>
    <xf numFmtId="3" fontId="8" fillId="2" borderId="28" xfId="0" applyNumberFormat="1" applyFont="1" applyFill="1" applyBorder="1" applyAlignment="1">
      <alignment horizontal="center" vertical="center" wrapText="1"/>
    </xf>
    <xf numFmtId="3" fontId="8" fillId="2" borderId="34" xfId="0" applyNumberFormat="1" applyFont="1" applyFill="1" applyBorder="1" applyAlignment="1">
      <alignment horizontal="center" vertical="center" wrapText="1"/>
    </xf>
    <xf numFmtId="3" fontId="8" fillId="2" borderId="7" xfId="0" applyNumberFormat="1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56" xfId="0" applyNumberFormat="1" applyFont="1" applyFill="1" applyBorder="1" applyAlignment="1">
      <alignment horizontal="center" vertical="center" wrapText="1"/>
    </xf>
    <xf numFmtId="3" fontId="28" fillId="0" borderId="0" xfId="3" applyNumberFormat="1" applyFont="1" applyAlignment="1">
      <alignment vertical="center"/>
    </xf>
    <xf numFmtId="0" fontId="27" fillId="0" borderId="39" xfId="3" applyNumberFormat="1" applyFont="1" applyBorder="1" applyAlignment="1">
      <alignment horizontal="center" vertical="center"/>
    </xf>
    <xf numFmtId="0" fontId="27" fillId="0" borderId="41" xfId="3" applyNumberFormat="1" applyFont="1" applyBorder="1" applyAlignment="1">
      <alignment horizontal="center" vertical="center"/>
    </xf>
    <xf numFmtId="0" fontId="27" fillId="0" borderId="42" xfId="3" applyFont="1" applyBorder="1" applyAlignment="1">
      <alignment horizontal="left" vertical="center" wrapText="1"/>
    </xf>
    <xf numFmtId="0" fontId="27" fillId="0" borderId="42" xfId="3" applyFont="1" applyFill="1" applyBorder="1" applyAlignment="1">
      <alignment vertical="center"/>
    </xf>
    <xf numFmtId="0" fontId="27" fillId="0" borderId="28" xfId="3" applyNumberFormat="1" applyFont="1" applyBorder="1" applyAlignment="1">
      <alignment horizontal="center" vertical="center"/>
    </xf>
    <xf numFmtId="3" fontId="27" fillId="0" borderId="53" xfId="3" applyNumberFormat="1" applyFont="1" applyFill="1" applyBorder="1" applyAlignment="1">
      <alignment horizontal="right" vertical="center"/>
    </xf>
    <xf numFmtId="3" fontId="27" fillId="0" borderId="40" xfId="3" applyNumberFormat="1" applyFont="1" applyFill="1" applyBorder="1" applyAlignment="1">
      <alignment horizontal="right" vertical="center"/>
    </xf>
    <xf numFmtId="3" fontId="27" fillId="0" borderId="44" xfId="3" applyNumberFormat="1" applyFont="1" applyFill="1" applyBorder="1" applyAlignment="1">
      <alignment horizontal="right" vertical="center"/>
    </xf>
    <xf numFmtId="2" fontId="27" fillId="0" borderId="34" xfId="3" applyNumberFormat="1" applyFont="1" applyFill="1" applyBorder="1" applyAlignment="1">
      <alignment horizontal="right" vertical="center"/>
    </xf>
    <xf numFmtId="3" fontId="12" fillId="0" borderId="72" xfId="0" applyNumberFormat="1" applyFont="1" applyBorder="1" applyAlignment="1">
      <alignment horizontal="right" vertical="center" wrapText="1"/>
    </xf>
    <xf numFmtId="3" fontId="12" fillId="0" borderId="29" xfId="0" applyNumberFormat="1" applyFont="1" applyBorder="1" applyAlignment="1">
      <alignment horizontal="right" vertical="justify" wrapText="1"/>
    </xf>
    <xf numFmtId="3" fontId="12" fillId="0" borderId="34" xfId="0" applyNumberFormat="1" applyFont="1" applyBorder="1" applyAlignment="1">
      <alignment horizontal="right" vertical="justify" wrapText="1"/>
    </xf>
    <xf numFmtId="3" fontId="13" fillId="0" borderId="68" xfId="0" applyNumberFormat="1" applyFont="1" applyBorder="1" applyAlignment="1">
      <alignment horizontal="right" vertical="center" wrapText="1"/>
    </xf>
    <xf numFmtId="3" fontId="13" fillId="0" borderId="36" xfId="0" applyNumberFormat="1" applyFont="1" applyBorder="1" applyAlignment="1">
      <alignment horizontal="right" vertical="justify" wrapText="1"/>
    </xf>
    <xf numFmtId="3" fontId="13" fillId="0" borderId="38" xfId="0" applyNumberFormat="1" applyFont="1" applyBorder="1" applyAlignment="1">
      <alignment horizontal="right" vertical="justify" wrapText="1"/>
    </xf>
    <xf numFmtId="3" fontId="13" fillId="0" borderId="61" xfId="0" applyNumberFormat="1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justify" wrapText="1"/>
    </xf>
    <xf numFmtId="3" fontId="13" fillId="0" borderId="40" xfId="0" applyNumberFormat="1" applyFont="1" applyBorder="1" applyAlignment="1">
      <alignment horizontal="right" vertical="justify" wrapText="1"/>
    </xf>
    <xf numFmtId="3" fontId="13" fillId="0" borderId="76" xfId="0" applyNumberFormat="1" applyFont="1" applyBorder="1" applyAlignment="1">
      <alignment horizontal="right" vertical="center" wrapText="1"/>
    </xf>
    <xf numFmtId="3" fontId="13" fillId="0" borderId="42" xfId="0" applyNumberFormat="1" applyFont="1" applyBorder="1" applyAlignment="1">
      <alignment horizontal="right" vertical="justify" wrapText="1"/>
    </xf>
    <xf numFmtId="3" fontId="13" fillId="0" borderId="44" xfId="0" applyNumberFormat="1" applyFont="1" applyBorder="1" applyAlignment="1">
      <alignment horizontal="right" vertical="justify" wrapText="1"/>
    </xf>
    <xf numFmtId="3" fontId="13" fillId="0" borderId="36" xfId="0" applyNumberFormat="1" applyFont="1" applyBorder="1" applyAlignment="1">
      <alignment horizontal="right" vertical="center" wrapText="1"/>
    </xf>
    <xf numFmtId="3" fontId="13" fillId="0" borderId="38" xfId="0" applyNumberFormat="1" applyFont="1" applyBorder="1" applyAlignment="1">
      <alignment horizontal="right" vertical="center" wrapText="1"/>
    </xf>
    <xf numFmtId="3" fontId="15" fillId="0" borderId="72" xfId="0" applyNumberFormat="1" applyFont="1" applyBorder="1" applyAlignment="1">
      <alignment horizontal="right" vertical="justify" wrapText="1"/>
    </xf>
    <xf numFmtId="3" fontId="13" fillId="0" borderId="29" xfId="0" applyNumberFormat="1" applyFont="1" applyBorder="1" applyAlignment="1">
      <alignment horizontal="right" vertical="justify" wrapText="1"/>
    </xf>
    <xf numFmtId="3" fontId="13" fillId="0" borderId="34" xfId="0" applyNumberFormat="1" applyFont="1" applyBorder="1" applyAlignment="1">
      <alignment horizontal="right" vertical="justify" wrapText="1"/>
    </xf>
    <xf numFmtId="3" fontId="12" fillId="0" borderId="72" xfId="0" applyNumberFormat="1" applyFont="1" applyBorder="1" applyAlignment="1">
      <alignment horizontal="right" vertical="justify" wrapText="1"/>
    </xf>
    <xf numFmtId="3" fontId="13" fillId="0" borderId="68" xfId="0" applyNumberFormat="1" applyFont="1" applyBorder="1" applyAlignment="1">
      <alignment horizontal="right" vertical="justify" wrapText="1"/>
    </xf>
    <xf numFmtId="3" fontId="13" fillId="0" borderId="61" xfId="0" applyNumberFormat="1" applyFont="1" applyBorder="1" applyAlignment="1">
      <alignment horizontal="right" vertical="justify" wrapText="1"/>
    </xf>
    <xf numFmtId="3" fontId="13" fillId="0" borderId="76" xfId="0" applyNumberFormat="1" applyFont="1" applyBorder="1" applyAlignment="1">
      <alignment horizontal="right" vertical="justify" wrapText="1"/>
    </xf>
    <xf numFmtId="3" fontId="12" fillId="0" borderId="69" xfId="0" applyNumberFormat="1" applyFont="1" applyBorder="1" applyAlignment="1">
      <alignment horizontal="right" vertical="justify" wrapText="1"/>
    </xf>
    <xf numFmtId="3" fontId="12" fillId="0" borderId="62" xfId="0" applyNumberFormat="1" applyFont="1" applyBorder="1" applyAlignment="1">
      <alignment horizontal="right" vertical="justify" wrapText="1"/>
    </xf>
    <xf numFmtId="3" fontId="12" fillId="0" borderId="55" xfId="0" applyNumberFormat="1" applyFont="1" applyBorder="1" applyAlignment="1">
      <alignment horizontal="right" vertical="justify" wrapText="1"/>
    </xf>
    <xf numFmtId="10" fontId="12" fillId="0" borderId="64" xfId="0" applyNumberFormat="1" applyFont="1" applyBorder="1" applyAlignment="1">
      <alignment horizontal="center" vertical="justify" wrapText="1"/>
    </xf>
    <xf numFmtId="10" fontId="12" fillId="0" borderId="25" xfId="0" applyNumberFormat="1" applyFont="1" applyBorder="1" applyAlignment="1">
      <alignment horizontal="center" vertical="justify" wrapText="1"/>
    </xf>
    <xf numFmtId="10" fontId="12" fillId="0" borderId="27" xfId="0" applyNumberFormat="1" applyFont="1" applyBorder="1" applyAlignment="1">
      <alignment horizontal="center" vertical="justify" wrapText="1"/>
    </xf>
    <xf numFmtId="4" fontId="4" fillId="0" borderId="6" xfId="0" applyNumberFormat="1" applyFont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4" fillId="7" borderId="2" xfId="0" applyFont="1" applyFill="1" applyBorder="1" applyAlignment="1">
      <alignment horizontal="center" vertical="center" wrapText="1"/>
    </xf>
    <xf numFmtId="4" fontId="4" fillId="0" borderId="9" xfId="0" applyNumberFormat="1" applyFont="1" applyBorder="1" applyAlignment="1">
      <alignment horizontal="right" vertical="center"/>
    </xf>
    <xf numFmtId="0" fontId="4" fillId="7" borderId="9" xfId="0" applyFont="1" applyFill="1" applyBorder="1" applyAlignment="1">
      <alignment vertical="center"/>
    </xf>
    <xf numFmtId="4" fontId="4" fillId="0" borderId="13" xfId="0" applyNumberFormat="1" applyFont="1" applyBorder="1" applyAlignment="1">
      <alignment horizontal="right" vertical="center"/>
    </xf>
    <xf numFmtId="4" fontId="4" fillId="0" borderId="15" xfId="0" applyNumberFormat="1" applyFont="1" applyBorder="1" applyAlignment="1">
      <alignment horizontal="right" vertical="center"/>
    </xf>
    <xf numFmtId="0" fontId="4" fillId="7" borderId="15" xfId="0" applyFont="1" applyFill="1" applyBorder="1" applyAlignment="1">
      <alignment vertical="center"/>
    </xf>
    <xf numFmtId="4" fontId="3" fillId="2" borderId="3" xfId="0" applyNumberFormat="1" applyFont="1" applyFill="1" applyBorder="1" applyAlignment="1">
      <alignment horizontal="right" vertical="center"/>
    </xf>
    <xf numFmtId="3" fontId="10" fillId="2" borderId="6" xfId="0" applyNumberFormat="1" applyFont="1" applyFill="1" applyBorder="1" applyAlignment="1">
      <alignment horizontal="right" vertical="center" wrapText="1"/>
    </xf>
    <xf numFmtId="3" fontId="10" fillId="2" borderId="72" xfId="0" applyNumberFormat="1" applyFont="1" applyFill="1" applyBorder="1" applyAlignment="1">
      <alignment horizontal="right" vertical="center" wrapText="1"/>
    </xf>
    <xf numFmtId="3" fontId="10" fillId="2" borderId="28" xfId="0" applyNumberFormat="1" applyFont="1" applyFill="1" applyBorder="1" applyAlignment="1">
      <alignment horizontal="right" vertical="center" wrapText="1"/>
    </xf>
    <xf numFmtId="3" fontId="6" fillId="0" borderId="77" xfId="0" applyNumberFormat="1" applyFont="1" applyBorder="1" applyAlignment="1">
      <alignment vertical="center" wrapText="1"/>
    </xf>
    <xf numFmtId="3" fontId="6" fillId="0" borderId="9" xfId="0" applyNumberFormat="1" applyFont="1" applyBorder="1" applyAlignment="1">
      <alignment vertical="center" wrapText="1"/>
    </xf>
    <xf numFmtId="3" fontId="6" fillId="0" borderId="12" xfId="0" applyNumberFormat="1" applyFont="1" applyBorder="1" applyAlignment="1">
      <alignment vertical="center" wrapText="1"/>
    </xf>
    <xf numFmtId="3" fontId="6" fillId="0" borderId="21" xfId="0" applyNumberFormat="1" applyFont="1" applyBorder="1" applyAlignment="1">
      <alignment vertical="center" wrapText="1"/>
    </xf>
    <xf numFmtId="3" fontId="6" fillId="0" borderId="13" xfId="0" applyNumberFormat="1" applyFont="1" applyBorder="1" applyAlignment="1">
      <alignment vertical="center" wrapText="1"/>
    </xf>
    <xf numFmtId="3" fontId="6" fillId="0" borderId="14" xfId="0" applyNumberFormat="1" applyFont="1" applyBorder="1" applyAlignment="1">
      <alignment vertical="center" wrapText="1"/>
    </xf>
    <xf numFmtId="3" fontId="6" fillId="0" borderId="22" xfId="0" applyNumberFormat="1" applyFont="1" applyBorder="1" applyAlignment="1">
      <alignment vertical="center" wrapText="1"/>
    </xf>
    <xf numFmtId="3" fontId="6" fillId="0" borderId="18" xfId="0" applyNumberFormat="1" applyFont="1" applyBorder="1" applyAlignment="1">
      <alignment vertical="center" wrapText="1"/>
    </xf>
    <xf numFmtId="3" fontId="6" fillId="0" borderId="19" xfId="0" applyNumberFormat="1" applyFont="1" applyBorder="1" applyAlignment="1">
      <alignment vertical="center" wrapText="1"/>
    </xf>
    <xf numFmtId="3" fontId="6" fillId="0" borderId="19" xfId="0" applyNumberFormat="1" applyFont="1" applyFill="1" applyBorder="1" applyAlignment="1">
      <alignment vertical="center" wrapText="1"/>
    </xf>
    <xf numFmtId="0" fontId="21" fillId="0" borderId="45" xfId="0" applyFont="1" applyBorder="1" applyAlignment="1">
      <alignment vertical="center" wrapText="1"/>
    </xf>
    <xf numFmtId="3" fontId="6" fillId="0" borderId="45" xfId="0" applyNumberFormat="1" applyFont="1" applyBorder="1" applyAlignment="1">
      <alignment vertical="center" wrapText="1"/>
    </xf>
    <xf numFmtId="3" fontId="6" fillId="0" borderId="3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3" fontId="6" fillId="0" borderId="54" xfId="0" applyNumberFormat="1" applyFont="1" applyBorder="1" applyAlignment="1">
      <alignment vertical="center" wrapText="1"/>
    </xf>
    <xf numFmtId="0" fontId="10" fillId="2" borderId="50" xfId="0" applyFont="1" applyFill="1" applyBorder="1" applyAlignment="1">
      <alignment vertical="center" wrapText="1"/>
    </xf>
    <xf numFmtId="3" fontId="10" fillId="2" borderId="2" xfId="0" applyNumberFormat="1" applyFont="1" applyFill="1" applyBorder="1" applyAlignment="1">
      <alignment horizontal="right" vertical="center" wrapText="1"/>
    </xf>
    <xf numFmtId="3" fontId="10" fillId="2" borderId="33" xfId="0" applyNumberFormat="1" applyFont="1" applyFill="1" applyBorder="1" applyAlignment="1">
      <alignment horizontal="right" vertical="center" wrapText="1"/>
    </xf>
    <xf numFmtId="49" fontId="6" fillId="0" borderId="20" xfId="0" applyNumberFormat="1" applyFont="1" applyBorder="1" applyAlignment="1">
      <alignment horizontal="center" vertical="center" wrapText="1"/>
    </xf>
    <xf numFmtId="3" fontId="6" fillId="0" borderId="9" xfId="0" applyNumberFormat="1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right" vertical="center" wrapText="1"/>
    </xf>
    <xf numFmtId="49" fontId="6" fillId="8" borderId="21" xfId="0" applyNumberFormat="1" applyFont="1" applyFill="1" applyBorder="1" applyAlignment="1">
      <alignment horizontal="center" vertical="center" wrapText="1"/>
    </xf>
    <xf numFmtId="3" fontId="6" fillId="0" borderId="13" xfId="0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49" fontId="6" fillId="8" borderId="22" xfId="0" applyNumberFormat="1" applyFont="1" applyFill="1" applyBorder="1" applyAlignment="1">
      <alignment horizontal="center" vertical="center" wrapText="1"/>
    </xf>
    <xf numFmtId="0" fontId="21" fillId="0" borderId="22" xfId="0" applyFont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71" xfId="0" applyFont="1" applyFill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vertical="center" wrapText="1"/>
    </xf>
    <xf numFmtId="3" fontId="10" fillId="2" borderId="7" xfId="0" applyNumberFormat="1" applyFont="1" applyFill="1" applyBorder="1" applyAlignment="1">
      <alignment vertical="center" wrapText="1"/>
    </xf>
    <xf numFmtId="3" fontId="6" fillId="0" borderId="9" xfId="0" applyNumberFormat="1" applyFont="1" applyBorder="1"/>
    <xf numFmtId="3" fontId="6" fillId="0" borderId="10" xfId="0" applyNumberFormat="1" applyFont="1" applyBorder="1"/>
    <xf numFmtId="3" fontId="6" fillId="0" borderId="13" xfId="0" applyNumberFormat="1" applyFont="1" applyBorder="1"/>
    <xf numFmtId="3" fontId="6" fillId="0" borderId="14" xfId="0" applyNumberFormat="1" applyFont="1" applyBorder="1"/>
    <xf numFmtId="3" fontId="6" fillId="0" borderId="18" xfId="0" applyNumberFormat="1" applyFont="1" applyBorder="1"/>
    <xf numFmtId="3" fontId="6" fillId="0" borderId="19" xfId="0" applyNumberFormat="1" applyFont="1" applyBorder="1"/>
    <xf numFmtId="3" fontId="6" fillId="0" borderId="15" xfId="0" applyNumberFormat="1" applyFont="1" applyBorder="1"/>
    <xf numFmtId="3" fontId="10" fillId="2" borderId="28" xfId="0" applyNumberFormat="1" applyFont="1" applyFill="1" applyBorder="1"/>
    <xf numFmtId="3" fontId="4" fillId="0" borderId="64" xfId="0" applyNumberFormat="1" applyFont="1" applyBorder="1"/>
    <xf numFmtId="3" fontId="4" fillId="0" borderId="25" xfId="0" applyNumberFormat="1" applyFont="1" applyBorder="1"/>
    <xf numFmtId="3" fontId="4" fillId="7" borderId="25" xfId="0" applyNumberFormat="1" applyFont="1" applyFill="1" applyBorder="1"/>
    <xf numFmtId="3" fontId="4" fillId="0" borderId="61" xfId="0" applyNumberFormat="1" applyFont="1" applyBorder="1"/>
    <xf numFmtId="3" fontId="4" fillId="0" borderId="1" xfId="0" applyNumberFormat="1" applyFont="1" applyBorder="1"/>
    <xf numFmtId="3" fontId="4" fillId="7" borderId="1" xfId="0" applyNumberFormat="1" applyFont="1" applyFill="1" applyBorder="1"/>
    <xf numFmtId="10" fontId="4" fillId="0" borderId="40" xfId="1" applyNumberFormat="1" applyFont="1" applyBorder="1"/>
    <xf numFmtId="3" fontId="4" fillId="0" borderId="65" xfId="0" applyNumberFormat="1" applyFont="1" applyBorder="1"/>
    <xf numFmtId="3" fontId="4" fillId="0" borderId="47" xfId="0" applyNumberFormat="1" applyFont="1" applyBorder="1"/>
    <xf numFmtId="3" fontId="3" fillId="6" borderId="36" xfId="0" applyNumberFormat="1" applyFont="1" applyFill="1" applyBorder="1" applyAlignment="1">
      <alignment wrapText="1"/>
    </xf>
    <xf numFmtId="10" fontId="3" fillId="6" borderId="38" xfId="1" applyNumberFormat="1" applyFont="1" applyFill="1" applyBorder="1" applyAlignment="1">
      <alignment wrapText="1"/>
    </xf>
    <xf numFmtId="3" fontId="3" fillId="6" borderId="47" xfId="0" applyNumberFormat="1" applyFont="1" applyFill="1" applyBorder="1"/>
    <xf numFmtId="10" fontId="3" fillId="6" borderId="49" xfId="0" applyNumberFormat="1" applyFont="1" applyFill="1" applyBorder="1"/>
    <xf numFmtId="0" fontId="7" fillId="2" borderId="6" xfId="0" applyFont="1" applyFill="1" applyBorder="1" applyAlignment="1">
      <alignment horizontal="center" vertical="center"/>
    </xf>
    <xf numFmtId="0" fontId="12" fillId="2" borderId="3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10" fillId="3" borderId="49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27" fillId="2" borderId="34" xfId="3" applyFont="1" applyFill="1" applyBorder="1" applyAlignment="1">
      <alignment horizontal="center" vertical="center"/>
    </xf>
    <xf numFmtId="0" fontId="27" fillId="0" borderId="34" xfId="3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justify" wrapText="1"/>
    </xf>
    <xf numFmtId="0" fontId="4" fillId="3" borderId="6" xfId="0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/>
    </xf>
    <xf numFmtId="0" fontId="3" fillId="0" borderId="0" xfId="2" applyFont="1" applyAlignment="1">
      <alignment horizontal="center" wrapText="1"/>
    </xf>
    <xf numFmtId="0" fontId="4" fillId="0" borderId="0" xfId="2" applyFont="1" applyAlignment="1">
      <alignment horizontal="left"/>
    </xf>
    <xf numFmtId="0" fontId="4" fillId="0" borderId="0" xfId="2" applyFont="1" applyBorder="1" applyAlignment="1">
      <alignment horizontal="left" vertical="top"/>
    </xf>
    <xf numFmtId="0" fontId="4" fillId="0" borderId="0" xfId="2" applyFont="1" applyBorder="1" applyAlignment="1">
      <alignment horizontal="center" vertical="top"/>
    </xf>
    <xf numFmtId="0" fontId="4" fillId="0" borderId="0" xfId="2" applyFont="1" applyBorder="1" applyAlignment="1">
      <alignment horizontal="center" wrapText="1"/>
    </xf>
    <xf numFmtId="0" fontId="3" fillId="0" borderId="0" xfId="2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justify" wrapText="1"/>
    </xf>
    <xf numFmtId="0" fontId="12" fillId="2" borderId="26" xfId="0" applyFont="1" applyFill="1" applyBorder="1" applyAlignment="1">
      <alignment horizontal="left" vertical="justify" wrapText="1"/>
    </xf>
    <xf numFmtId="0" fontId="12" fillId="2" borderId="32" xfId="0" applyFont="1" applyFill="1" applyBorder="1" applyAlignment="1">
      <alignment horizontal="left" vertical="justify" wrapText="1"/>
    </xf>
    <xf numFmtId="0" fontId="12" fillId="2" borderId="33" xfId="0" applyFont="1" applyFill="1" applyBorder="1" applyAlignment="1">
      <alignment horizontal="left" vertical="justify" wrapText="1"/>
    </xf>
    <xf numFmtId="49" fontId="12" fillId="0" borderId="50" xfId="0" applyNumberFormat="1" applyFont="1" applyBorder="1" applyAlignment="1">
      <alignment horizontal="left" vertical="justify" wrapText="1"/>
    </xf>
    <xf numFmtId="49" fontId="12" fillId="0" borderId="8" xfId="0" applyNumberFormat="1" applyFont="1" applyBorder="1" applyAlignment="1">
      <alignment horizontal="left" vertical="justify" wrapText="1"/>
    </xf>
    <xf numFmtId="49" fontId="12" fillId="0" borderId="7" xfId="0" applyNumberFormat="1" applyFont="1" applyBorder="1" applyAlignment="1">
      <alignment horizontal="left" vertical="justify" wrapText="1"/>
    </xf>
    <xf numFmtId="0" fontId="3" fillId="0" borderId="0" xfId="0" applyFont="1" applyAlignment="1">
      <alignment horizontal="center" wrapText="1"/>
    </xf>
    <xf numFmtId="0" fontId="3" fillId="2" borderId="5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57" xfId="0" applyFont="1" applyBorder="1" applyAlignment="1">
      <alignment horizontal="right"/>
    </xf>
    <xf numFmtId="0" fontId="3" fillId="3" borderId="52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62" xfId="0" applyFont="1" applyFill="1" applyBorder="1" applyAlignment="1">
      <alignment horizontal="center" vertical="center" wrapText="1"/>
    </xf>
    <xf numFmtId="0" fontId="3" fillId="3" borderId="63" xfId="0" applyFont="1" applyFill="1" applyBorder="1" applyAlignment="1">
      <alignment horizontal="center" vertical="center" wrapText="1"/>
    </xf>
    <xf numFmtId="0" fontId="3" fillId="0" borderId="70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57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55" xfId="0" applyFont="1" applyFill="1" applyBorder="1" applyAlignment="1">
      <alignment horizontal="center" vertical="center" wrapText="1"/>
    </xf>
    <xf numFmtId="0" fontId="3" fillId="3" borderId="67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3" fillId="3" borderId="42" xfId="0" applyFont="1" applyFill="1" applyBorder="1" applyAlignment="1">
      <alignment horizontal="center"/>
    </xf>
    <xf numFmtId="0" fontId="3" fillId="3" borderId="6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1" xfId="0" applyFont="1" applyFill="1" applyBorder="1" applyAlignment="1">
      <alignment horizontal="center"/>
    </xf>
    <xf numFmtId="0" fontId="3" fillId="3" borderId="42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57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10" fillId="3" borderId="54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70" xfId="0" applyFont="1" applyFill="1" applyBorder="1" applyAlignment="1">
      <alignment horizontal="center" vertical="center"/>
    </xf>
    <xf numFmtId="0" fontId="10" fillId="3" borderId="45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1" xfId="0" applyFont="1" applyFill="1" applyBorder="1" applyAlignment="1">
      <alignment horizontal="center" vertical="center" wrapText="1"/>
    </xf>
    <xf numFmtId="0" fontId="10" fillId="3" borderId="53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horizontal="center" vertical="center" wrapText="1"/>
    </xf>
    <xf numFmtId="0" fontId="10" fillId="3" borderId="7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wrapText="1"/>
    </xf>
    <xf numFmtId="0" fontId="10" fillId="3" borderId="54" xfId="0" applyFont="1" applyFill="1" applyBorder="1" applyAlignment="1">
      <alignment horizontal="center" wrapText="1"/>
    </xf>
    <xf numFmtId="0" fontId="10" fillId="3" borderId="3" xfId="0" applyFont="1" applyFill="1" applyBorder="1" applyAlignment="1">
      <alignment horizontal="center" wrapText="1"/>
    </xf>
    <xf numFmtId="0" fontId="3" fillId="3" borderId="5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22" fillId="0" borderId="8" xfId="0" applyFont="1" applyBorder="1" applyAlignment="1"/>
    <xf numFmtId="0" fontId="22" fillId="0" borderId="7" xfId="0" applyFont="1" applyBorder="1" applyAlignment="1"/>
    <xf numFmtId="0" fontId="10" fillId="3" borderId="57" xfId="0" applyFont="1" applyFill="1" applyBorder="1" applyAlignment="1">
      <alignment horizontal="center" vertical="center" wrapText="1"/>
    </xf>
    <xf numFmtId="0" fontId="23" fillId="3" borderId="17" xfId="0" applyFont="1" applyFill="1" applyBorder="1" applyAlignment="1">
      <alignment horizontal="center" vertical="center" wrapText="1"/>
    </xf>
    <xf numFmtId="0" fontId="10" fillId="3" borderId="50" xfId="0" applyFont="1" applyFill="1" applyBorder="1" applyAlignment="1">
      <alignment horizontal="center" vertical="center"/>
    </xf>
    <xf numFmtId="0" fontId="0" fillId="0" borderId="8" xfId="0" applyBorder="1" applyAlignment="1"/>
    <xf numFmtId="0" fontId="0" fillId="0" borderId="7" xfId="0" applyBorder="1" applyAlignment="1"/>
    <xf numFmtId="0" fontId="3" fillId="0" borderId="0" xfId="0" applyFont="1" applyFill="1" applyAlignment="1">
      <alignment horizontal="center"/>
    </xf>
    <xf numFmtId="0" fontId="10" fillId="3" borderId="9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9" fontId="3" fillId="3" borderId="9" xfId="0" applyNumberFormat="1" applyFont="1" applyFill="1" applyBorder="1" applyAlignment="1">
      <alignment horizontal="center" vertical="center" wrapText="1"/>
    </xf>
    <xf numFmtId="9" fontId="3" fillId="3" borderId="15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0" borderId="32" xfId="0" applyBorder="1" applyAlignment="1"/>
    <xf numFmtId="0" fontId="0" fillId="0" borderId="33" xfId="0" applyBorder="1" applyAlignment="1"/>
    <xf numFmtId="0" fontId="6" fillId="0" borderId="51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6" xfId="0" applyFont="1" applyBorder="1" applyAlignment="1">
      <alignment horizontal="center"/>
    </xf>
    <xf numFmtId="0" fontId="6" fillId="0" borderId="48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70" xfId="0" applyFont="1" applyBorder="1" applyAlignment="1">
      <alignment horizontal="left" wrapText="1"/>
    </xf>
    <xf numFmtId="0" fontId="6" fillId="0" borderId="32" xfId="0" applyFont="1" applyBorder="1" applyAlignment="1">
      <alignment horizontal="left" wrapText="1"/>
    </xf>
    <xf numFmtId="0" fontId="6" fillId="0" borderId="33" xfId="0" applyFont="1" applyBorder="1" applyAlignment="1">
      <alignment horizontal="left" wrapText="1"/>
    </xf>
    <xf numFmtId="0" fontId="6" fillId="0" borderId="45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71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7" xfId="0" applyFont="1" applyBorder="1" applyAlignment="1">
      <alignment horizontal="left" wrapText="1"/>
    </xf>
    <xf numFmtId="0" fontId="6" fillId="0" borderId="17" xfId="0" applyFont="1" applyBorder="1" applyAlignment="1">
      <alignment horizontal="left" wrapText="1"/>
    </xf>
    <xf numFmtId="0" fontId="8" fillId="3" borderId="2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27" fillId="0" borderId="0" xfId="3" applyFont="1" applyAlignment="1">
      <alignment horizontal="center" vertical="center"/>
    </xf>
    <xf numFmtId="0" fontId="27" fillId="0" borderId="0" xfId="3" applyFont="1" applyAlignment="1">
      <alignment horizontal="center" wrapText="1"/>
    </xf>
    <xf numFmtId="0" fontId="12" fillId="0" borderId="0" xfId="0" applyFont="1" applyAlignment="1">
      <alignment horizontal="center" vertical="justify"/>
    </xf>
    <xf numFmtId="0" fontId="14" fillId="0" borderId="0" xfId="0" applyFont="1" applyAlignment="1">
      <alignment horizontal="center" vertical="justify"/>
    </xf>
    <xf numFmtId="0" fontId="13" fillId="0" borderId="0" xfId="0" applyFont="1" applyAlignment="1">
      <alignment horizontal="center" vertical="justify"/>
    </xf>
    <xf numFmtId="0" fontId="13" fillId="0" borderId="0" xfId="0" applyFont="1" applyBorder="1" applyAlignment="1">
      <alignment horizontal="right" vertical="top"/>
    </xf>
    <xf numFmtId="10" fontId="12" fillId="0" borderId="50" xfId="0" applyNumberFormat="1" applyFont="1" applyBorder="1" applyAlignment="1">
      <alignment horizontal="right" vertical="justify" wrapText="1"/>
    </xf>
    <xf numFmtId="10" fontId="12" fillId="0" borderId="8" xfId="0" applyNumberFormat="1" applyFont="1" applyBorder="1" applyAlignment="1">
      <alignment horizontal="right" vertical="justify" wrapText="1"/>
    </xf>
    <xf numFmtId="10" fontId="12" fillId="0" borderId="7" xfId="0" applyNumberFormat="1" applyFont="1" applyBorder="1" applyAlignment="1">
      <alignment horizontal="right" vertical="justify" wrapText="1"/>
    </xf>
    <xf numFmtId="0" fontId="3" fillId="0" borderId="0" xfId="0" applyFont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5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54" xfId="0" applyFont="1" applyFill="1" applyBorder="1" applyAlignment="1">
      <alignment horizontal="center" vertical="center"/>
    </xf>
  </cellXfs>
  <cellStyles count="4">
    <cellStyle name="Normal" xfId="0" builtinId="0"/>
    <cellStyle name="Normal 2 3" xfId="3"/>
    <cellStyle name="Normal 5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14</xdr:col>
      <xdr:colOff>12888</xdr:colOff>
      <xdr:row>59</xdr:row>
      <xdr:rowOff>57150</xdr:rowOff>
    </xdr:to>
    <xdr:pic>
      <xdr:nvPicPr>
        <xdr:cNvPr id="2" name="Picture 1" descr="\\10.0.0.7\Finance\Објава на податоци\Q2 2025\Потпишана изјава втор квартал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"/>
          <a:ext cx="8823512" cy="12477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PROJECTS-THEMES\IRR\MER\References%20materials\PS%20data%20items%20v3%20200609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nlock\Local%20Settings\Temporary%20Internet%20Files\OLKB\MLAR%20Return%20with%20Validation%20rul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asminap/Desktop/&#1042;&#1055;&#1042;&#1054;%2030.06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A001"/>
      <sheetName val="FSA002"/>
      <sheetName val="FSA003"/>
      <sheetName val="FSA004"/>
      <sheetName val="FSA005"/>
      <sheetName val="FSA006"/>
      <sheetName val="FSA007"/>
      <sheetName val="FSA008"/>
      <sheetName val="FSA009"/>
      <sheetName val="FSA010"/>
      <sheetName val="FSA011"/>
      <sheetName val="FSA012"/>
      <sheetName val="FSA013"/>
      <sheetName val="FSA014"/>
      <sheetName val="FSA015"/>
      <sheetName val="FSA016"/>
      <sheetName val="FSA017"/>
      <sheetName val="FSA018"/>
      <sheetName val="FSA019"/>
      <sheetName val="FSA020"/>
      <sheetName val="FSA021"/>
      <sheetName val="FSA022"/>
      <sheetName val="FSA023"/>
      <sheetName val="FSA024"/>
      <sheetName val="FSA025"/>
      <sheetName val="FSA026"/>
      <sheetName val="FSA028"/>
      <sheetName val="FSA029"/>
      <sheetName val="FSA030"/>
      <sheetName val="FSA033"/>
      <sheetName val="FSA034"/>
      <sheetName val="FSA035"/>
      <sheetName val="FSA036"/>
      <sheetName val="FSA037"/>
      <sheetName val="FSA038"/>
      <sheetName val="FSA039"/>
      <sheetName val="FSA040"/>
      <sheetName val="FSA041"/>
      <sheetName val="FSA042"/>
      <sheetName val="FSA043"/>
      <sheetName val="FSA044"/>
    </sheetNames>
    <sheetDataSet>
      <sheetData sheetId="0" refreshError="1"/>
      <sheetData sheetId="1">
        <row r="1">
          <cell r="A1" t="str">
            <v>FSA002</v>
          </cell>
        </row>
      </sheetData>
      <sheetData sheetId="2" refreshError="1"/>
      <sheetData sheetId="3">
        <row r="1">
          <cell r="A1" t="str">
            <v>FSA004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idation"/>
      <sheetName val="HEADER"/>
      <sheetName val="Section A"/>
      <sheetName val="Section B"/>
      <sheetName val="Section C"/>
      <sheetName val="Section D1"/>
      <sheetName val="Section D2"/>
      <sheetName val="Section E1"/>
      <sheetName val="Section E2"/>
      <sheetName val="Section F1"/>
      <sheetName val="Section F2"/>
      <sheetName val="Section G1"/>
      <sheetName val="Section G2"/>
      <sheetName val="Section H1"/>
      <sheetName val="Section H2"/>
      <sheetName val="Section J"/>
      <sheetName val="Drop Down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H1" t="str">
            <v>Thornton Securities</v>
          </cell>
        </row>
        <row r="2">
          <cell r="H2" t="str">
            <v>July</v>
          </cell>
        </row>
        <row r="3">
          <cell r="H3">
            <v>2005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ПВО"/>
      <sheetName val="VPV"/>
      <sheetName val="ВПВО (2)"/>
    </sheetNames>
    <sheetDataSet>
      <sheetData sheetId="0" refreshError="1"/>
      <sheetData sheetId="1" refreshError="1">
        <row r="9">
          <cell r="D9">
            <v>1173922.8619309999</v>
          </cell>
        </row>
        <row r="10">
          <cell r="D10">
            <v>0</v>
          </cell>
        </row>
        <row r="11">
          <cell r="E11">
            <v>-171518</v>
          </cell>
        </row>
        <row r="12">
          <cell r="D12">
            <v>-44.204912</v>
          </cell>
        </row>
        <row r="13">
          <cell r="E13">
            <v>2061833</v>
          </cell>
        </row>
        <row r="14">
          <cell r="D14">
            <v>105479.565605</v>
          </cell>
        </row>
        <row r="16">
          <cell r="D16">
            <v>20208120.329999998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"/>
  <sheetViews>
    <sheetView tabSelected="1" workbookViewId="0">
      <selection activeCell="P9" sqref="P9"/>
    </sheetView>
  </sheetViews>
  <sheetFormatPr defaultColWidth="9.85546875" defaultRowHeight="14.25" x14ac:dyDescent="0.2"/>
  <cols>
    <col min="1" max="1" width="4" style="1" customWidth="1"/>
    <col min="2" max="11" width="9.85546875" style="1"/>
    <col min="12" max="14" width="9.85546875" style="1" customWidth="1"/>
    <col min="15" max="16384" width="9.85546875" style="1"/>
  </cols>
  <sheetData>
    <row r="1" spans="1:14" ht="15" x14ac:dyDescent="0.25">
      <c r="A1"/>
      <c r="B1" s="581"/>
      <c r="C1" s="581"/>
      <c r="D1" s="581"/>
      <c r="E1" s="581"/>
      <c r="F1" s="581"/>
      <c r="G1" s="581"/>
      <c r="H1" s="581"/>
      <c r="I1" s="581"/>
      <c r="J1" s="581"/>
      <c r="K1" s="581"/>
      <c r="L1" s="581"/>
      <c r="M1" s="581"/>
    </row>
    <row r="2" spans="1:14" x14ac:dyDescent="0.2">
      <c r="B2" s="582"/>
      <c r="C2" s="582"/>
      <c r="D2" s="582"/>
      <c r="E2" s="582"/>
      <c r="F2" s="582"/>
      <c r="G2" s="582"/>
      <c r="H2" s="582"/>
      <c r="I2" s="582"/>
      <c r="J2" s="582"/>
      <c r="K2" s="582"/>
      <c r="L2" s="582"/>
      <c r="M2" s="582"/>
    </row>
    <row r="5" spans="1:14" x14ac:dyDescent="0.2">
      <c r="B5" s="583"/>
      <c r="C5" s="583"/>
      <c r="D5" s="583"/>
      <c r="E5" s="583"/>
      <c r="F5" s="583"/>
      <c r="G5" s="583"/>
      <c r="H5" s="583"/>
      <c r="I5" s="583"/>
      <c r="J5" s="583"/>
      <c r="K5" s="583"/>
      <c r="L5" s="583"/>
      <c r="M5" s="583"/>
      <c r="N5" s="2"/>
    </row>
    <row r="6" spans="1:14" ht="29.25" customHeight="1" x14ac:dyDescent="0.2">
      <c r="B6" s="584"/>
      <c r="C6" s="584"/>
      <c r="D6" s="584"/>
      <c r="E6" s="585"/>
      <c r="F6" s="585"/>
      <c r="G6" s="585"/>
      <c r="I6" s="586"/>
      <c r="J6" s="586"/>
      <c r="K6" s="586"/>
      <c r="L6" s="586"/>
      <c r="M6" s="586"/>
      <c r="N6" s="3"/>
    </row>
    <row r="7" spans="1:14" ht="29.25" customHeight="1" x14ac:dyDescent="0.2">
      <c r="B7" s="583"/>
      <c r="C7" s="583"/>
      <c r="D7" s="583"/>
      <c r="E7" s="583"/>
      <c r="F7" s="583"/>
      <c r="G7" s="583"/>
      <c r="H7" s="583"/>
      <c r="I7" s="583"/>
      <c r="J7" s="583"/>
      <c r="K7" s="583"/>
      <c r="L7" s="583"/>
      <c r="M7" s="583"/>
      <c r="N7" s="3"/>
    </row>
    <row r="8" spans="1:14" ht="29.25" customHeight="1" x14ac:dyDescent="0.2">
      <c r="B8" s="584"/>
      <c r="C8" s="584"/>
      <c r="D8" s="584"/>
      <c r="E8" s="585"/>
      <c r="F8" s="585"/>
      <c r="G8" s="585"/>
      <c r="I8" s="586"/>
      <c r="J8" s="586"/>
      <c r="K8" s="586"/>
      <c r="L8" s="586"/>
      <c r="M8" s="586"/>
      <c r="N8" s="3"/>
    </row>
    <row r="9" spans="1:14" ht="29.25" customHeight="1" x14ac:dyDescent="0.2">
      <c r="B9" s="583"/>
      <c r="C9" s="583"/>
      <c r="D9" s="583"/>
      <c r="E9" s="583"/>
      <c r="F9" s="583"/>
      <c r="G9" s="583"/>
      <c r="H9" s="583"/>
      <c r="I9" s="583"/>
      <c r="J9" s="583"/>
      <c r="K9" s="583"/>
      <c r="L9" s="583"/>
      <c r="M9" s="583"/>
      <c r="N9" s="3"/>
    </row>
    <row r="10" spans="1:14" ht="29.25" customHeight="1" x14ac:dyDescent="0.2">
      <c r="B10" s="584"/>
      <c r="C10" s="584"/>
      <c r="D10" s="584"/>
      <c r="E10" s="585"/>
      <c r="F10" s="585"/>
      <c r="G10" s="585"/>
      <c r="I10" s="586"/>
      <c r="J10" s="586"/>
      <c r="K10" s="586"/>
      <c r="L10" s="586"/>
      <c r="M10" s="586"/>
      <c r="N10" s="3"/>
    </row>
    <row r="11" spans="1:14" x14ac:dyDescent="0.2">
      <c r="H11" s="2"/>
      <c r="I11" s="2"/>
      <c r="J11" s="2"/>
      <c r="K11" s="2"/>
      <c r="L11" s="2"/>
      <c r="M11" s="2"/>
      <c r="N11" s="2"/>
    </row>
    <row r="12" spans="1:14" ht="65.25" customHeight="1" x14ac:dyDescent="0.2">
      <c r="B12" s="587"/>
      <c r="C12" s="587"/>
      <c r="D12" s="587"/>
      <c r="E12" s="587"/>
      <c r="F12" s="587"/>
      <c r="G12" s="587"/>
      <c r="H12" s="587"/>
      <c r="I12" s="587"/>
      <c r="J12" s="587"/>
      <c r="K12" s="587"/>
      <c r="L12" s="587"/>
      <c r="M12" s="587"/>
    </row>
    <row r="13" spans="1:14" ht="15" customHeight="1" x14ac:dyDescent="0.2">
      <c r="B13" s="583"/>
      <c r="C13" s="583"/>
      <c r="D13" s="583"/>
      <c r="E13" s="583"/>
      <c r="F13" s="583"/>
      <c r="G13" s="583"/>
    </row>
    <row r="19" spans="1:1" ht="18" customHeight="1" x14ac:dyDescent="0.2"/>
    <row r="21" spans="1:1" ht="20.25" customHeight="1" x14ac:dyDescent="0.2"/>
    <row r="24" spans="1:1" x14ac:dyDescent="0.2">
      <c r="A24" s="4"/>
    </row>
  </sheetData>
  <sheetProtection sheet="1" objects="1" scenarios="1" selectLockedCells="1" selectUnlockedCells="1"/>
  <mergeCells count="16">
    <mergeCell ref="B12:M12"/>
    <mergeCell ref="B13:G13"/>
    <mergeCell ref="B7:M7"/>
    <mergeCell ref="B8:D8"/>
    <mergeCell ref="E8:G8"/>
    <mergeCell ref="I8:M8"/>
    <mergeCell ref="B9:M9"/>
    <mergeCell ref="B10:D10"/>
    <mergeCell ref="E10:G10"/>
    <mergeCell ref="I10:M10"/>
    <mergeCell ref="B1:M1"/>
    <mergeCell ref="B2:M2"/>
    <mergeCell ref="B5:M5"/>
    <mergeCell ref="B6:D6"/>
    <mergeCell ref="E6:G6"/>
    <mergeCell ref="I6:M6"/>
  </mergeCells>
  <printOptions horizontalCentered="1"/>
  <pageMargins left="0.36" right="0.33" top="0.75" bottom="0.75" header="0.3" footer="0.3"/>
  <pageSetup scale="45" orientation="portrait" r:id="rId1"/>
  <headerFooter>
    <oddHeader>&amp;L&amp;"Tahoma,Bold"Банка/Штедилница______________________&amp;R&amp;"Tahoma,Bold"Образец И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sqref="A1:D1"/>
    </sheetView>
  </sheetViews>
  <sheetFormatPr defaultRowHeight="15" x14ac:dyDescent="0.2"/>
  <cols>
    <col min="1" max="1" width="9.5703125" style="338" bestFit="1" customWidth="1"/>
    <col min="2" max="2" width="99.85546875" style="337" customWidth="1"/>
    <col min="3" max="3" width="14.42578125" style="337" bestFit="1" customWidth="1"/>
    <col min="4" max="4" width="16.5703125" style="337" customWidth="1"/>
    <col min="5" max="253" width="9.140625" style="337"/>
    <col min="254" max="254" width="9.5703125" style="337" bestFit="1" customWidth="1"/>
    <col min="255" max="255" width="99.85546875" style="337" customWidth="1"/>
    <col min="256" max="256" width="9.42578125" style="337" customWidth="1"/>
    <col min="257" max="257" width="16.5703125" style="337" customWidth="1"/>
    <col min="258" max="509" width="9.140625" style="337"/>
    <col min="510" max="510" width="9.5703125" style="337" bestFit="1" customWidth="1"/>
    <col min="511" max="511" width="99.85546875" style="337" customWidth="1"/>
    <col min="512" max="512" width="9.42578125" style="337" customWidth="1"/>
    <col min="513" max="513" width="16.5703125" style="337" customWidth="1"/>
    <col min="514" max="765" width="9.140625" style="337"/>
    <col min="766" max="766" width="9.5703125" style="337" bestFit="1" customWidth="1"/>
    <col min="767" max="767" width="99.85546875" style="337" customWidth="1"/>
    <col min="768" max="768" width="9.42578125" style="337" customWidth="1"/>
    <col min="769" max="769" width="16.5703125" style="337" customWidth="1"/>
    <col min="770" max="1021" width="9.140625" style="337"/>
    <col min="1022" max="1022" width="9.5703125" style="337" bestFit="1" customWidth="1"/>
    <col min="1023" max="1023" width="99.85546875" style="337" customWidth="1"/>
    <col min="1024" max="1024" width="9.42578125" style="337" customWidth="1"/>
    <col min="1025" max="1025" width="16.5703125" style="337" customWidth="1"/>
    <col min="1026" max="1277" width="9.140625" style="337"/>
    <col min="1278" max="1278" width="9.5703125" style="337" bestFit="1" customWidth="1"/>
    <col min="1279" max="1279" width="99.85546875" style="337" customWidth="1"/>
    <col min="1280" max="1280" width="9.42578125" style="337" customWidth="1"/>
    <col min="1281" max="1281" width="16.5703125" style="337" customWidth="1"/>
    <col min="1282" max="1533" width="9.140625" style="337"/>
    <col min="1534" max="1534" width="9.5703125" style="337" bestFit="1" customWidth="1"/>
    <col min="1535" max="1535" width="99.85546875" style="337" customWidth="1"/>
    <col min="1536" max="1536" width="9.42578125" style="337" customWidth="1"/>
    <col min="1537" max="1537" width="16.5703125" style="337" customWidth="1"/>
    <col min="1538" max="1789" width="9.140625" style="337"/>
    <col min="1790" max="1790" width="9.5703125" style="337" bestFit="1" customWidth="1"/>
    <col min="1791" max="1791" width="99.85546875" style="337" customWidth="1"/>
    <col min="1792" max="1792" width="9.42578125" style="337" customWidth="1"/>
    <col min="1793" max="1793" width="16.5703125" style="337" customWidth="1"/>
    <col min="1794" max="2045" width="9.140625" style="337"/>
    <col min="2046" max="2046" width="9.5703125" style="337" bestFit="1" customWidth="1"/>
    <col min="2047" max="2047" width="99.85546875" style="337" customWidth="1"/>
    <col min="2048" max="2048" width="9.42578125" style="337" customWidth="1"/>
    <col min="2049" max="2049" width="16.5703125" style="337" customWidth="1"/>
    <col min="2050" max="2301" width="9.140625" style="337"/>
    <col min="2302" max="2302" width="9.5703125" style="337" bestFit="1" customWidth="1"/>
    <col min="2303" max="2303" width="99.85546875" style="337" customWidth="1"/>
    <col min="2304" max="2304" width="9.42578125" style="337" customWidth="1"/>
    <col min="2305" max="2305" width="16.5703125" style="337" customWidth="1"/>
    <col min="2306" max="2557" width="9.140625" style="337"/>
    <col min="2558" max="2558" width="9.5703125" style="337" bestFit="1" customWidth="1"/>
    <col min="2559" max="2559" width="99.85546875" style="337" customWidth="1"/>
    <col min="2560" max="2560" width="9.42578125" style="337" customWidth="1"/>
    <col min="2561" max="2561" width="16.5703125" style="337" customWidth="1"/>
    <col min="2562" max="2813" width="9.140625" style="337"/>
    <col min="2814" max="2814" width="9.5703125" style="337" bestFit="1" customWidth="1"/>
    <col min="2815" max="2815" width="99.85546875" style="337" customWidth="1"/>
    <col min="2816" max="2816" width="9.42578125" style="337" customWidth="1"/>
    <col min="2817" max="2817" width="16.5703125" style="337" customWidth="1"/>
    <col min="2818" max="3069" width="9.140625" style="337"/>
    <col min="3070" max="3070" width="9.5703125" style="337" bestFit="1" customWidth="1"/>
    <col min="3071" max="3071" width="99.85546875" style="337" customWidth="1"/>
    <col min="3072" max="3072" width="9.42578125" style="337" customWidth="1"/>
    <col min="3073" max="3073" width="16.5703125" style="337" customWidth="1"/>
    <col min="3074" max="3325" width="9.140625" style="337"/>
    <col min="3326" max="3326" width="9.5703125" style="337" bestFit="1" customWidth="1"/>
    <col min="3327" max="3327" width="99.85546875" style="337" customWidth="1"/>
    <col min="3328" max="3328" width="9.42578125" style="337" customWidth="1"/>
    <col min="3329" max="3329" width="16.5703125" style="337" customWidth="1"/>
    <col min="3330" max="3581" width="9.140625" style="337"/>
    <col min="3582" max="3582" width="9.5703125" style="337" bestFit="1" customWidth="1"/>
    <col min="3583" max="3583" width="99.85546875" style="337" customWidth="1"/>
    <col min="3584" max="3584" width="9.42578125" style="337" customWidth="1"/>
    <col min="3585" max="3585" width="16.5703125" style="337" customWidth="1"/>
    <col min="3586" max="3837" width="9.140625" style="337"/>
    <col min="3838" max="3838" width="9.5703125" style="337" bestFit="1" customWidth="1"/>
    <col min="3839" max="3839" width="99.85546875" style="337" customWidth="1"/>
    <col min="3840" max="3840" width="9.42578125" style="337" customWidth="1"/>
    <col min="3841" max="3841" width="16.5703125" style="337" customWidth="1"/>
    <col min="3842" max="4093" width="9.140625" style="337"/>
    <col min="4094" max="4094" width="9.5703125" style="337" bestFit="1" customWidth="1"/>
    <col min="4095" max="4095" width="99.85546875" style="337" customWidth="1"/>
    <col min="4096" max="4096" width="9.42578125" style="337" customWidth="1"/>
    <col min="4097" max="4097" width="16.5703125" style="337" customWidth="1"/>
    <col min="4098" max="4349" width="9.140625" style="337"/>
    <col min="4350" max="4350" width="9.5703125" style="337" bestFit="1" customWidth="1"/>
    <col min="4351" max="4351" width="99.85546875" style="337" customWidth="1"/>
    <col min="4352" max="4352" width="9.42578125" style="337" customWidth="1"/>
    <col min="4353" max="4353" width="16.5703125" style="337" customWidth="1"/>
    <col min="4354" max="4605" width="9.140625" style="337"/>
    <col min="4606" max="4606" width="9.5703125" style="337" bestFit="1" customWidth="1"/>
    <col min="4607" max="4607" width="99.85546875" style="337" customWidth="1"/>
    <col min="4608" max="4608" width="9.42578125" style="337" customWidth="1"/>
    <col min="4609" max="4609" width="16.5703125" style="337" customWidth="1"/>
    <col min="4610" max="4861" width="9.140625" style="337"/>
    <col min="4862" max="4862" width="9.5703125" style="337" bestFit="1" customWidth="1"/>
    <col min="4863" max="4863" width="99.85546875" style="337" customWidth="1"/>
    <col min="4864" max="4864" width="9.42578125" style="337" customWidth="1"/>
    <col min="4865" max="4865" width="16.5703125" style="337" customWidth="1"/>
    <col min="4866" max="5117" width="9.140625" style="337"/>
    <col min="5118" max="5118" width="9.5703125" style="337" bestFit="1" customWidth="1"/>
    <col min="5119" max="5119" width="99.85546875" style="337" customWidth="1"/>
    <col min="5120" max="5120" width="9.42578125" style="337" customWidth="1"/>
    <col min="5121" max="5121" width="16.5703125" style="337" customWidth="1"/>
    <col min="5122" max="5373" width="9.140625" style="337"/>
    <col min="5374" max="5374" width="9.5703125" style="337" bestFit="1" customWidth="1"/>
    <col min="5375" max="5375" width="99.85546875" style="337" customWidth="1"/>
    <col min="5376" max="5376" width="9.42578125" style="337" customWidth="1"/>
    <col min="5377" max="5377" width="16.5703125" style="337" customWidth="1"/>
    <col min="5378" max="5629" width="9.140625" style="337"/>
    <col min="5630" max="5630" width="9.5703125" style="337" bestFit="1" customWidth="1"/>
    <col min="5631" max="5631" width="99.85546875" style="337" customWidth="1"/>
    <col min="5632" max="5632" width="9.42578125" style="337" customWidth="1"/>
    <col min="5633" max="5633" width="16.5703125" style="337" customWidth="1"/>
    <col min="5634" max="5885" width="9.140625" style="337"/>
    <col min="5886" max="5886" width="9.5703125" style="337" bestFit="1" customWidth="1"/>
    <col min="5887" max="5887" width="99.85546875" style="337" customWidth="1"/>
    <col min="5888" max="5888" width="9.42578125" style="337" customWidth="1"/>
    <col min="5889" max="5889" width="16.5703125" style="337" customWidth="1"/>
    <col min="5890" max="6141" width="9.140625" style="337"/>
    <col min="6142" max="6142" width="9.5703125" style="337" bestFit="1" customWidth="1"/>
    <col min="6143" max="6143" width="99.85546875" style="337" customWidth="1"/>
    <col min="6144" max="6144" width="9.42578125" style="337" customWidth="1"/>
    <col min="6145" max="6145" width="16.5703125" style="337" customWidth="1"/>
    <col min="6146" max="6397" width="9.140625" style="337"/>
    <col min="6398" max="6398" width="9.5703125" style="337" bestFit="1" customWidth="1"/>
    <col min="6399" max="6399" width="99.85546875" style="337" customWidth="1"/>
    <col min="6400" max="6400" width="9.42578125" style="337" customWidth="1"/>
    <col min="6401" max="6401" width="16.5703125" style="337" customWidth="1"/>
    <col min="6402" max="6653" width="9.140625" style="337"/>
    <col min="6654" max="6654" width="9.5703125" style="337" bestFit="1" customWidth="1"/>
    <col min="6655" max="6655" width="99.85546875" style="337" customWidth="1"/>
    <col min="6656" max="6656" width="9.42578125" style="337" customWidth="1"/>
    <col min="6657" max="6657" width="16.5703125" style="337" customWidth="1"/>
    <col min="6658" max="6909" width="9.140625" style="337"/>
    <col min="6910" max="6910" width="9.5703125" style="337" bestFit="1" customWidth="1"/>
    <col min="6911" max="6911" width="99.85546875" style="337" customWidth="1"/>
    <col min="6912" max="6912" width="9.42578125" style="337" customWidth="1"/>
    <col min="6913" max="6913" width="16.5703125" style="337" customWidth="1"/>
    <col min="6914" max="7165" width="9.140625" style="337"/>
    <col min="7166" max="7166" width="9.5703125" style="337" bestFit="1" customWidth="1"/>
    <col min="7167" max="7167" width="99.85546875" style="337" customWidth="1"/>
    <col min="7168" max="7168" width="9.42578125" style="337" customWidth="1"/>
    <col min="7169" max="7169" width="16.5703125" style="337" customWidth="1"/>
    <col min="7170" max="7421" width="9.140625" style="337"/>
    <col min="7422" max="7422" width="9.5703125" style="337" bestFit="1" customWidth="1"/>
    <col min="7423" max="7423" width="99.85546875" style="337" customWidth="1"/>
    <col min="7424" max="7424" width="9.42578125" style="337" customWidth="1"/>
    <col min="7425" max="7425" width="16.5703125" style="337" customWidth="1"/>
    <col min="7426" max="7677" width="9.140625" style="337"/>
    <col min="7678" max="7678" width="9.5703125" style="337" bestFit="1" customWidth="1"/>
    <col min="7679" max="7679" width="99.85546875" style="337" customWidth="1"/>
    <col min="7680" max="7680" width="9.42578125" style="337" customWidth="1"/>
    <col min="7681" max="7681" width="16.5703125" style="337" customWidth="1"/>
    <col min="7682" max="7933" width="9.140625" style="337"/>
    <col min="7934" max="7934" width="9.5703125" style="337" bestFit="1" customWidth="1"/>
    <col min="7935" max="7935" width="99.85546875" style="337" customWidth="1"/>
    <col min="7936" max="7936" width="9.42578125" style="337" customWidth="1"/>
    <col min="7937" max="7937" width="16.5703125" style="337" customWidth="1"/>
    <col min="7938" max="8189" width="9.140625" style="337"/>
    <col min="8190" max="8190" width="9.5703125" style="337" bestFit="1" customWidth="1"/>
    <col min="8191" max="8191" width="99.85546875" style="337" customWidth="1"/>
    <col min="8192" max="8192" width="9.42578125" style="337" customWidth="1"/>
    <col min="8193" max="8193" width="16.5703125" style="337" customWidth="1"/>
    <col min="8194" max="8445" width="9.140625" style="337"/>
    <col min="8446" max="8446" width="9.5703125" style="337" bestFit="1" customWidth="1"/>
    <col min="8447" max="8447" width="99.85546875" style="337" customWidth="1"/>
    <col min="8448" max="8448" width="9.42578125" style="337" customWidth="1"/>
    <col min="8449" max="8449" width="16.5703125" style="337" customWidth="1"/>
    <col min="8450" max="8701" width="9.140625" style="337"/>
    <col min="8702" max="8702" width="9.5703125" style="337" bestFit="1" customWidth="1"/>
    <col min="8703" max="8703" width="99.85546875" style="337" customWidth="1"/>
    <col min="8704" max="8704" width="9.42578125" style="337" customWidth="1"/>
    <col min="8705" max="8705" width="16.5703125" style="337" customWidth="1"/>
    <col min="8706" max="8957" width="9.140625" style="337"/>
    <col min="8958" max="8958" width="9.5703125" style="337" bestFit="1" customWidth="1"/>
    <col min="8959" max="8959" width="99.85546875" style="337" customWidth="1"/>
    <col min="8960" max="8960" width="9.42578125" style="337" customWidth="1"/>
    <col min="8961" max="8961" width="16.5703125" style="337" customWidth="1"/>
    <col min="8962" max="9213" width="9.140625" style="337"/>
    <col min="9214" max="9214" width="9.5703125" style="337" bestFit="1" customWidth="1"/>
    <col min="9215" max="9215" width="99.85546875" style="337" customWidth="1"/>
    <col min="9216" max="9216" width="9.42578125" style="337" customWidth="1"/>
    <col min="9217" max="9217" width="16.5703125" style="337" customWidth="1"/>
    <col min="9218" max="9469" width="9.140625" style="337"/>
    <col min="9470" max="9470" width="9.5703125" style="337" bestFit="1" customWidth="1"/>
    <col min="9471" max="9471" width="99.85546875" style="337" customWidth="1"/>
    <col min="9472" max="9472" width="9.42578125" style="337" customWidth="1"/>
    <col min="9473" max="9473" width="16.5703125" style="337" customWidth="1"/>
    <col min="9474" max="9725" width="9.140625" style="337"/>
    <col min="9726" max="9726" width="9.5703125" style="337" bestFit="1" customWidth="1"/>
    <col min="9727" max="9727" width="99.85546875" style="337" customWidth="1"/>
    <col min="9728" max="9728" width="9.42578125" style="337" customWidth="1"/>
    <col min="9729" max="9729" width="16.5703125" style="337" customWidth="1"/>
    <col min="9730" max="9981" width="9.140625" style="337"/>
    <col min="9982" max="9982" width="9.5703125" style="337" bestFit="1" customWidth="1"/>
    <col min="9983" max="9983" width="99.85546875" style="337" customWidth="1"/>
    <col min="9984" max="9984" width="9.42578125" style="337" customWidth="1"/>
    <col min="9985" max="9985" width="16.5703125" style="337" customWidth="1"/>
    <col min="9986" max="10237" width="9.140625" style="337"/>
    <col min="10238" max="10238" width="9.5703125" style="337" bestFit="1" customWidth="1"/>
    <col min="10239" max="10239" width="99.85546875" style="337" customWidth="1"/>
    <col min="10240" max="10240" width="9.42578125" style="337" customWidth="1"/>
    <col min="10241" max="10241" width="16.5703125" style="337" customWidth="1"/>
    <col min="10242" max="10493" width="9.140625" style="337"/>
    <col min="10494" max="10494" width="9.5703125" style="337" bestFit="1" customWidth="1"/>
    <col min="10495" max="10495" width="99.85546875" style="337" customWidth="1"/>
    <col min="10496" max="10496" width="9.42578125" style="337" customWidth="1"/>
    <col min="10497" max="10497" width="16.5703125" style="337" customWidth="1"/>
    <col min="10498" max="10749" width="9.140625" style="337"/>
    <col min="10750" max="10750" width="9.5703125" style="337" bestFit="1" customWidth="1"/>
    <col min="10751" max="10751" width="99.85546875" style="337" customWidth="1"/>
    <col min="10752" max="10752" width="9.42578125" style="337" customWidth="1"/>
    <col min="10753" max="10753" width="16.5703125" style="337" customWidth="1"/>
    <col min="10754" max="11005" width="9.140625" style="337"/>
    <col min="11006" max="11006" width="9.5703125" style="337" bestFit="1" customWidth="1"/>
    <col min="11007" max="11007" width="99.85546875" style="337" customWidth="1"/>
    <col min="11008" max="11008" width="9.42578125" style="337" customWidth="1"/>
    <col min="11009" max="11009" width="16.5703125" style="337" customWidth="1"/>
    <col min="11010" max="11261" width="9.140625" style="337"/>
    <col min="11262" max="11262" width="9.5703125" style="337" bestFit="1" customWidth="1"/>
    <col min="11263" max="11263" width="99.85546875" style="337" customWidth="1"/>
    <col min="11264" max="11264" width="9.42578125" style="337" customWidth="1"/>
    <col min="11265" max="11265" width="16.5703125" style="337" customWidth="1"/>
    <col min="11266" max="11517" width="9.140625" style="337"/>
    <col min="11518" max="11518" width="9.5703125" style="337" bestFit="1" customWidth="1"/>
    <col min="11519" max="11519" width="99.85546875" style="337" customWidth="1"/>
    <col min="11520" max="11520" width="9.42578125" style="337" customWidth="1"/>
    <col min="11521" max="11521" width="16.5703125" style="337" customWidth="1"/>
    <col min="11522" max="11773" width="9.140625" style="337"/>
    <col min="11774" max="11774" width="9.5703125" style="337" bestFit="1" customWidth="1"/>
    <col min="11775" max="11775" width="99.85546875" style="337" customWidth="1"/>
    <col min="11776" max="11776" width="9.42578125" style="337" customWidth="1"/>
    <col min="11777" max="11777" width="16.5703125" style="337" customWidth="1"/>
    <col min="11778" max="12029" width="9.140625" style="337"/>
    <col min="12030" max="12030" width="9.5703125" style="337" bestFit="1" customWidth="1"/>
    <col min="12031" max="12031" width="99.85546875" style="337" customWidth="1"/>
    <col min="12032" max="12032" width="9.42578125" style="337" customWidth="1"/>
    <col min="12033" max="12033" width="16.5703125" style="337" customWidth="1"/>
    <col min="12034" max="12285" width="9.140625" style="337"/>
    <col min="12286" max="12286" width="9.5703125" style="337" bestFit="1" customWidth="1"/>
    <col min="12287" max="12287" width="99.85546875" style="337" customWidth="1"/>
    <col min="12288" max="12288" width="9.42578125" style="337" customWidth="1"/>
    <col min="12289" max="12289" width="16.5703125" style="337" customWidth="1"/>
    <col min="12290" max="12541" width="9.140625" style="337"/>
    <col min="12542" max="12542" width="9.5703125" style="337" bestFit="1" customWidth="1"/>
    <col min="12543" max="12543" width="99.85546875" style="337" customWidth="1"/>
    <col min="12544" max="12544" width="9.42578125" style="337" customWidth="1"/>
    <col min="12545" max="12545" width="16.5703125" style="337" customWidth="1"/>
    <col min="12546" max="12797" width="9.140625" style="337"/>
    <col min="12798" max="12798" width="9.5703125" style="337" bestFit="1" customWidth="1"/>
    <col min="12799" max="12799" width="99.85546875" style="337" customWidth="1"/>
    <col min="12800" max="12800" width="9.42578125" style="337" customWidth="1"/>
    <col min="12801" max="12801" width="16.5703125" style="337" customWidth="1"/>
    <col min="12802" max="13053" width="9.140625" style="337"/>
    <col min="13054" max="13054" width="9.5703125" style="337" bestFit="1" customWidth="1"/>
    <col min="13055" max="13055" width="99.85546875" style="337" customWidth="1"/>
    <col min="13056" max="13056" width="9.42578125" style="337" customWidth="1"/>
    <col min="13057" max="13057" width="16.5703125" style="337" customWidth="1"/>
    <col min="13058" max="13309" width="9.140625" style="337"/>
    <col min="13310" max="13310" width="9.5703125" style="337" bestFit="1" customWidth="1"/>
    <col min="13311" max="13311" width="99.85546875" style="337" customWidth="1"/>
    <col min="13312" max="13312" width="9.42578125" style="337" customWidth="1"/>
    <col min="13313" max="13313" width="16.5703125" style="337" customWidth="1"/>
    <col min="13314" max="13565" width="9.140625" style="337"/>
    <col min="13566" max="13566" width="9.5703125" style="337" bestFit="1" customWidth="1"/>
    <col min="13567" max="13567" width="99.85546875" style="337" customWidth="1"/>
    <col min="13568" max="13568" width="9.42578125" style="337" customWidth="1"/>
    <col min="13569" max="13569" width="16.5703125" style="337" customWidth="1"/>
    <col min="13570" max="13821" width="9.140625" style="337"/>
    <col min="13822" max="13822" width="9.5703125" style="337" bestFit="1" customWidth="1"/>
    <col min="13823" max="13823" width="99.85546875" style="337" customWidth="1"/>
    <col min="13824" max="13824" width="9.42578125" style="337" customWidth="1"/>
    <col min="13825" max="13825" width="16.5703125" style="337" customWidth="1"/>
    <col min="13826" max="14077" width="9.140625" style="337"/>
    <col min="14078" max="14078" width="9.5703125" style="337" bestFit="1" customWidth="1"/>
    <col min="14079" max="14079" width="99.85546875" style="337" customWidth="1"/>
    <col min="14080" max="14080" width="9.42578125" style="337" customWidth="1"/>
    <col min="14081" max="14081" width="16.5703125" style="337" customWidth="1"/>
    <col min="14082" max="14333" width="9.140625" style="337"/>
    <col min="14334" max="14334" width="9.5703125" style="337" bestFit="1" customWidth="1"/>
    <col min="14335" max="14335" width="99.85546875" style="337" customWidth="1"/>
    <col min="14336" max="14336" width="9.42578125" style="337" customWidth="1"/>
    <col min="14337" max="14337" width="16.5703125" style="337" customWidth="1"/>
    <col min="14338" max="14589" width="9.140625" style="337"/>
    <col min="14590" max="14590" width="9.5703125" style="337" bestFit="1" customWidth="1"/>
    <col min="14591" max="14591" width="99.85546875" style="337" customWidth="1"/>
    <col min="14592" max="14592" width="9.42578125" style="337" customWidth="1"/>
    <col min="14593" max="14593" width="16.5703125" style="337" customWidth="1"/>
    <col min="14594" max="14845" width="9.140625" style="337"/>
    <col min="14846" max="14846" width="9.5703125" style="337" bestFit="1" customWidth="1"/>
    <col min="14847" max="14847" width="99.85546875" style="337" customWidth="1"/>
    <col min="14848" max="14848" width="9.42578125" style="337" customWidth="1"/>
    <col min="14849" max="14849" width="16.5703125" style="337" customWidth="1"/>
    <col min="14850" max="15101" width="9.140625" style="337"/>
    <col min="15102" max="15102" width="9.5703125" style="337" bestFit="1" customWidth="1"/>
    <col min="15103" max="15103" width="99.85546875" style="337" customWidth="1"/>
    <col min="15104" max="15104" width="9.42578125" style="337" customWidth="1"/>
    <col min="15105" max="15105" width="16.5703125" style="337" customWidth="1"/>
    <col min="15106" max="15357" width="9.140625" style="337"/>
    <col min="15358" max="15358" width="9.5703125" style="337" bestFit="1" customWidth="1"/>
    <col min="15359" max="15359" width="99.85546875" style="337" customWidth="1"/>
    <col min="15360" max="15360" width="9.42578125" style="337" customWidth="1"/>
    <col min="15361" max="15361" width="16.5703125" style="337" customWidth="1"/>
    <col min="15362" max="15613" width="9.140625" style="337"/>
    <col min="15614" max="15614" width="9.5703125" style="337" bestFit="1" customWidth="1"/>
    <col min="15615" max="15615" width="99.85546875" style="337" customWidth="1"/>
    <col min="15616" max="15616" width="9.42578125" style="337" customWidth="1"/>
    <col min="15617" max="15617" width="16.5703125" style="337" customWidth="1"/>
    <col min="15618" max="15869" width="9.140625" style="337"/>
    <col min="15870" max="15870" width="9.5703125" style="337" bestFit="1" customWidth="1"/>
    <col min="15871" max="15871" width="99.85546875" style="337" customWidth="1"/>
    <col min="15872" max="15872" width="9.42578125" style="337" customWidth="1"/>
    <col min="15873" max="15873" width="16.5703125" style="337" customWidth="1"/>
    <col min="15874" max="16125" width="9.140625" style="337"/>
    <col min="16126" max="16126" width="9.5703125" style="337" bestFit="1" customWidth="1"/>
    <col min="16127" max="16127" width="99.85546875" style="337" customWidth="1"/>
    <col min="16128" max="16128" width="9.42578125" style="337" customWidth="1"/>
    <col min="16129" max="16129" width="16.5703125" style="337" customWidth="1"/>
    <col min="16130" max="16384" width="9.140625" style="337"/>
  </cols>
  <sheetData>
    <row r="1" spans="1:5" x14ac:dyDescent="0.2">
      <c r="A1" s="692"/>
      <c r="B1" s="692"/>
      <c r="C1" s="692"/>
      <c r="D1" s="692"/>
    </row>
    <row r="2" spans="1:5" x14ac:dyDescent="0.2">
      <c r="A2" s="693" t="s">
        <v>341</v>
      </c>
      <c r="B2" s="693"/>
      <c r="C2" s="693"/>
      <c r="D2" s="693"/>
    </row>
    <row r="3" spans="1:5" x14ac:dyDescent="0.2">
      <c r="A3" s="693" t="s">
        <v>429</v>
      </c>
      <c r="B3" s="693"/>
      <c r="C3" s="693"/>
      <c r="D3" s="693"/>
    </row>
    <row r="4" spans="1:5" x14ac:dyDescent="0.2">
      <c r="B4" s="338"/>
      <c r="C4" s="338"/>
      <c r="D4" s="338"/>
    </row>
    <row r="5" spans="1:5" ht="15.75" thickBot="1" x14ac:dyDescent="0.25">
      <c r="D5" s="339" t="s">
        <v>39</v>
      </c>
    </row>
    <row r="6" spans="1:5" s="342" customFormat="1" ht="15.75" thickBot="1" x14ac:dyDescent="0.3">
      <c r="A6" s="340"/>
      <c r="B6" s="341" t="s">
        <v>342</v>
      </c>
      <c r="C6" s="341" t="s">
        <v>343</v>
      </c>
      <c r="D6" s="577" t="s">
        <v>202</v>
      </c>
    </row>
    <row r="7" spans="1:5" s="342" customFormat="1" ht="15.75" thickBot="1" x14ac:dyDescent="0.3">
      <c r="A7" s="343"/>
      <c r="B7" s="344">
        <v>1</v>
      </c>
      <c r="C7" s="344">
        <v>2</v>
      </c>
      <c r="D7" s="578">
        <v>3</v>
      </c>
    </row>
    <row r="8" spans="1:5" s="342" customFormat="1" x14ac:dyDescent="0.25">
      <c r="A8" s="345" t="s">
        <v>274</v>
      </c>
      <c r="B8" s="346" t="s">
        <v>414</v>
      </c>
      <c r="C8" s="347" t="s">
        <v>415</v>
      </c>
      <c r="D8" s="478">
        <f>[3]VPV!E13</f>
        <v>2061833</v>
      </c>
      <c r="E8" s="472"/>
    </row>
    <row r="9" spans="1:5" s="342" customFormat="1" x14ac:dyDescent="0.25">
      <c r="A9" s="348" t="s">
        <v>276</v>
      </c>
      <c r="B9" s="346" t="s">
        <v>416</v>
      </c>
      <c r="C9" s="349" t="s">
        <v>417</v>
      </c>
      <c r="D9" s="479">
        <f>[3]VPV!E11</f>
        <v>-171518</v>
      </c>
      <c r="E9" s="472"/>
    </row>
    <row r="10" spans="1:5" s="342" customFormat="1" x14ac:dyDescent="0.25">
      <c r="A10" s="348" t="s">
        <v>418</v>
      </c>
      <c r="B10" s="346" t="s">
        <v>419</v>
      </c>
      <c r="C10" s="349" t="s">
        <v>420</v>
      </c>
      <c r="D10" s="479">
        <f>[3]VPV!D14</f>
        <v>105479.565605</v>
      </c>
      <c r="E10" s="472"/>
    </row>
    <row r="11" spans="1:5" s="342" customFormat="1" x14ac:dyDescent="0.25">
      <c r="A11" s="348" t="s">
        <v>421</v>
      </c>
      <c r="B11" s="346" t="s">
        <v>422</v>
      </c>
      <c r="C11" s="349" t="s">
        <v>423</v>
      </c>
      <c r="D11" s="479">
        <f>[3]VPV!D12</f>
        <v>-44.204912</v>
      </c>
      <c r="E11" s="472"/>
    </row>
    <row r="12" spans="1:5" s="342" customFormat="1" x14ac:dyDescent="0.25">
      <c r="A12" s="348" t="s">
        <v>424</v>
      </c>
      <c r="B12" s="346" t="s">
        <v>425</v>
      </c>
      <c r="C12" s="349" t="s">
        <v>426</v>
      </c>
      <c r="D12" s="479">
        <f>[3]VPV!D9</f>
        <v>1173922.8619309999</v>
      </c>
      <c r="E12" s="472"/>
    </row>
    <row r="13" spans="1:5" s="342" customFormat="1" ht="20.25" customHeight="1" x14ac:dyDescent="0.25">
      <c r="A13" s="348" t="s">
        <v>427</v>
      </c>
      <c r="B13" s="346" t="s">
        <v>425</v>
      </c>
      <c r="C13" s="349" t="s">
        <v>428</v>
      </c>
      <c r="D13" s="479">
        <f>[3]VPV!D10</f>
        <v>0</v>
      </c>
      <c r="E13" s="472"/>
    </row>
    <row r="14" spans="1:5" s="342" customFormat="1" ht="30" x14ac:dyDescent="0.25">
      <c r="A14" s="473">
        <v>2</v>
      </c>
      <c r="B14" s="350" t="s">
        <v>344</v>
      </c>
      <c r="C14" s="351"/>
      <c r="D14" s="479">
        <f>SUM(D8:D12)</f>
        <v>3169673.2226239997</v>
      </c>
      <c r="E14" s="472"/>
    </row>
    <row r="15" spans="1:5" s="342" customFormat="1" ht="30" customHeight="1" thickBot="1" x14ac:dyDescent="0.3">
      <c r="A15" s="474">
        <v>3</v>
      </c>
      <c r="B15" s="475" t="s">
        <v>345</v>
      </c>
      <c r="C15" s="476"/>
      <c r="D15" s="480">
        <f>[3]VPV!D16</f>
        <v>20208120.329999998</v>
      </c>
      <c r="E15" s="472"/>
    </row>
    <row r="16" spans="1:5" s="342" customFormat="1" ht="30" customHeight="1" thickBot="1" x14ac:dyDescent="0.3">
      <c r="A16" s="477">
        <v>4</v>
      </c>
      <c r="B16" s="352" t="s">
        <v>346</v>
      </c>
      <c r="C16" s="353"/>
      <c r="D16" s="481">
        <f>D14/D15*100</f>
        <v>15.685146222721446</v>
      </c>
    </row>
  </sheetData>
  <sheetProtection algorithmName="SHA-512" hashValue="GT5IEoS6UYOQ94feulXdInXMgCHHOOXZoe0cbUrMcqMmdmYPP7PoWO9ONj19i5sHmuuRW27lEYQiFpA8crMFHg==" saltValue="R5XhVMTjJPuSKDd7IPiZxg==" spinCount="100000" sheet="1" objects="1" scenarios="1"/>
  <mergeCells count="3">
    <mergeCell ref="A1:D1"/>
    <mergeCell ref="A2:D2"/>
    <mergeCell ref="A3:D3"/>
  </mergeCells>
  <printOptions horizontalCentered="1"/>
  <pageMargins left="0.28000000000000003" right="0.31" top="1.1499999999999999" bottom="0.98425196850393704" header="0.31496062992126" footer="0.31496062992126"/>
  <pageSetup paperSize="9" orientation="landscape" r:id="rId1"/>
  <headerFooter alignWithMargins="0">
    <oddHeader>&amp;L&amp;"Tahoma,Bold"Банка/Штедилница__________________&amp;R&amp;"Tahoma,Bold"Образец ВПВО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zoomScaleNormal="100" workbookViewId="0">
      <selection sqref="A1:H1"/>
    </sheetView>
  </sheetViews>
  <sheetFormatPr defaultColWidth="9.140625" defaultRowHeight="14.25" x14ac:dyDescent="0.25"/>
  <cols>
    <col min="1" max="1" width="11.85546875" style="52" bestFit="1" customWidth="1"/>
    <col min="2" max="2" width="80.5703125" style="50" customWidth="1"/>
    <col min="3" max="3" width="15.7109375" style="110" bestFit="1" customWidth="1"/>
    <col min="4" max="8" width="15.7109375" style="50" bestFit="1" customWidth="1"/>
    <col min="9" max="16384" width="9.140625" style="50"/>
  </cols>
  <sheetData>
    <row r="1" spans="1:8" ht="14.25" customHeight="1" x14ac:dyDescent="0.25">
      <c r="A1" s="694"/>
      <c r="B1" s="694"/>
      <c r="C1" s="694"/>
      <c r="D1" s="694"/>
      <c r="E1" s="694"/>
      <c r="F1" s="694"/>
      <c r="G1" s="694"/>
      <c r="H1" s="694"/>
    </row>
    <row r="2" spans="1:8" ht="14.25" customHeight="1" x14ac:dyDescent="0.25">
      <c r="A2" s="695" t="s">
        <v>347</v>
      </c>
      <c r="B2" s="695"/>
      <c r="C2" s="695"/>
      <c r="D2" s="695"/>
      <c r="E2" s="695"/>
      <c r="F2" s="695"/>
      <c r="G2" s="695"/>
      <c r="H2" s="695"/>
    </row>
    <row r="3" spans="1:8" ht="14.25" customHeight="1" x14ac:dyDescent="0.25">
      <c r="A3" s="696" t="s">
        <v>430</v>
      </c>
      <c r="B3" s="696"/>
      <c r="C3" s="696"/>
      <c r="D3" s="696"/>
      <c r="E3" s="696"/>
      <c r="F3" s="696"/>
      <c r="G3" s="696"/>
      <c r="H3" s="696"/>
    </row>
    <row r="4" spans="1:8" ht="14.25" customHeight="1" x14ac:dyDescent="0.25">
      <c r="A4" s="354"/>
      <c r="B4" s="354"/>
      <c r="C4" s="354"/>
      <c r="D4" s="354"/>
      <c r="E4" s="354"/>
      <c r="F4" s="354"/>
      <c r="G4" s="354"/>
      <c r="H4" s="354"/>
    </row>
    <row r="5" spans="1:8" ht="15.75" customHeight="1" thickBot="1" x14ac:dyDescent="0.3">
      <c r="G5" s="697" t="s">
        <v>39</v>
      </c>
      <c r="H5" s="697"/>
    </row>
    <row r="6" spans="1:8" ht="30.75" customHeight="1" thickBot="1" x14ac:dyDescent="0.3">
      <c r="A6" s="355" t="s">
        <v>40</v>
      </c>
      <c r="B6" s="356" t="s">
        <v>41</v>
      </c>
      <c r="C6" s="357" t="s">
        <v>348</v>
      </c>
      <c r="D6" s="358" t="s">
        <v>349</v>
      </c>
      <c r="E6" s="358" t="s">
        <v>350</v>
      </c>
      <c r="F6" s="358" t="s">
        <v>351</v>
      </c>
      <c r="G6" s="358" t="s">
        <v>352</v>
      </c>
      <c r="H6" s="65" t="s">
        <v>353</v>
      </c>
    </row>
    <row r="7" spans="1:8" s="61" customFormat="1" ht="15" thickBot="1" x14ac:dyDescent="0.3">
      <c r="A7" s="359">
        <v>1</v>
      </c>
      <c r="B7" s="359">
        <v>2</v>
      </c>
      <c r="C7" s="360">
        <v>3</v>
      </c>
      <c r="D7" s="361">
        <v>4</v>
      </c>
      <c r="E7" s="361">
        <v>5</v>
      </c>
      <c r="F7" s="361">
        <v>6</v>
      </c>
      <c r="G7" s="361">
        <v>7</v>
      </c>
      <c r="H7" s="579">
        <v>8</v>
      </c>
    </row>
    <row r="8" spans="1:8" s="61" customFormat="1" ht="15" thickBot="1" x14ac:dyDescent="0.3">
      <c r="A8" s="362" t="s">
        <v>44</v>
      </c>
      <c r="B8" s="363" t="s">
        <v>354</v>
      </c>
      <c r="C8" s="482">
        <v>107079033.09</v>
      </c>
      <c r="D8" s="483">
        <v>109877251.87999998</v>
      </c>
      <c r="E8" s="483">
        <v>109313994.03000002</v>
      </c>
      <c r="F8" s="483">
        <v>111509932.28999999</v>
      </c>
      <c r="G8" s="483">
        <v>114528512.55000001</v>
      </c>
      <c r="H8" s="484">
        <v>117223658.99999999</v>
      </c>
    </row>
    <row r="9" spans="1:8" s="61" customFormat="1" x14ac:dyDescent="0.25">
      <c r="A9" s="364" t="s">
        <v>355</v>
      </c>
      <c r="B9" s="365" t="s">
        <v>308</v>
      </c>
      <c r="C9" s="485">
        <v>25249097.309999999</v>
      </c>
      <c r="D9" s="486">
        <v>27408646</v>
      </c>
      <c r="E9" s="486">
        <v>21391514.670000002</v>
      </c>
      <c r="F9" s="486">
        <v>21704872.850000001</v>
      </c>
      <c r="G9" s="486">
        <v>28647157.989999998</v>
      </c>
      <c r="H9" s="487">
        <v>20458237.600000001</v>
      </c>
    </row>
    <row r="10" spans="1:8" s="61" customFormat="1" x14ac:dyDescent="0.25">
      <c r="A10" s="366" t="s">
        <v>356</v>
      </c>
      <c r="B10" s="367" t="s">
        <v>357</v>
      </c>
      <c r="C10" s="488">
        <v>9.33</v>
      </c>
      <c r="D10" s="489">
        <v>9.33</v>
      </c>
      <c r="E10" s="489">
        <v>9.33</v>
      </c>
      <c r="F10" s="489">
        <v>9.33</v>
      </c>
      <c r="G10" s="489">
        <v>9.33</v>
      </c>
      <c r="H10" s="490">
        <v>0</v>
      </c>
    </row>
    <row r="11" spans="1:8" s="61" customFormat="1" x14ac:dyDescent="0.25">
      <c r="A11" s="366" t="s">
        <v>358</v>
      </c>
      <c r="B11" s="367" t="s">
        <v>310</v>
      </c>
      <c r="C11" s="488">
        <v>1501548.42</v>
      </c>
      <c r="D11" s="489">
        <v>1511590.66</v>
      </c>
      <c r="E11" s="489">
        <v>1542110.03</v>
      </c>
      <c r="F11" s="489">
        <v>1727228.03</v>
      </c>
      <c r="G11" s="489">
        <v>1512863.39</v>
      </c>
      <c r="H11" s="490">
        <v>3492020.8</v>
      </c>
    </row>
    <row r="12" spans="1:8" s="61" customFormat="1" ht="28.5" x14ac:dyDescent="0.25">
      <c r="A12" s="366" t="s">
        <v>359</v>
      </c>
      <c r="B12" s="367" t="s">
        <v>311</v>
      </c>
      <c r="C12" s="488">
        <v>0</v>
      </c>
      <c r="D12" s="489">
        <v>0</v>
      </c>
      <c r="E12" s="489">
        <v>0</v>
      </c>
      <c r="F12" s="489">
        <v>0</v>
      </c>
      <c r="G12" s="489">
        <v>0</v>
      </c>
      <c r="H12" s="490">
        <v>0</v>
      </c>
    </row>
    <row r="13" spans="1:8" s="61" customFormat="1" x14ac:dyDescent="0.25">
      <c r="A13" s="366" t="s">
        <v>360</v>
      </c>
      <c r="B13" s="367" t="s">
        <v>312</v>
      </c>
      <c r="C13" s="488">
        <v>1700641.38</v>
      </c>
      <c r="D13" s="489">
        <v>2522102.6</v>
      </c>
      <c r="E13" s="489">
        <v>2044718.84</v>
      </c>
      <c r="F13" s="489">
        <v>1500306.89</v>
      </c>
      <c r="G13" s="489">
        <v>1047749.03</v>
      </c>
      <c r="H13" s="490">
        <v>1052827.18</v>
      </c>
    </row>
    <row r="14" spans="1:8" s="61" customFormat="1" x14ac:dyDescent="0.25">
      <c r="A14" s="366" t="s">
        <v>361</v>
      </c>
      <c r="B14" s="367" t="s">
        <v>313</v>
      </c>
      <c r="C14" s="488">
        <v>30194421.199999999</v>
      </c>
      <c r="D14" s="489">
        <v>30562668.199999999</v>
      </c>
      <c r="E14" s="489">
        <v>32387452.780000001</v>
      </c>
      <c r="F14" s="489">
        <v>32239062.629999999</v>
      </c>
      <c r="G14" s="489">
        <v>33220576.370000001</v>
      </c>
      <c r="H14" s="490">
        <v>14598854.5</v>
      </c>
    </row>
    <row r="15" spans="1:8" s="61" customFormat="1" x14ac:dyDescent="0.25">
      <c r="A15" s="366" t="s">
        <v>362</v>
      </c>
      <c r="B15" s="367" t="s">
        <v>314</v>
      </c>
      <c r="C15" s="488">
        <v>26305850.640000001</v>
      </c>
      <c r="D15" s="489">
        <v>26701975.539999999</v>
      </c>
      <c r="E15" s="489">
        <v>24467697.620000001</v>
      </c>
      <c r="F15" s="489">
        <v>25050358.920000002</v>
      </c>
      <c r="G15" s="489">
        <v>24982367.73</v>
      </c>
      <c r="H15" s="490">
        <v>35444906.770000003</v>
      </c>
    </row>
    <row r="16" spans="1:8" s="61" customFormat="1" x14ac:dyDescent="0.25">
      <c r="A16" s="366" t="s">
        <v>363</v>
      </c>
      <c r="B16" s="367" t="s">
        <v>315</v>
      </c>
      <c r="C16" s="488">
        <v>4513636.2</v>
      </c>
      <c r="D16" s="489">
        <v>4470208.91</v>
      </c>
      <c r="E16" s="489">
        <v>7198357.2800000003</v>
      </c>
      <c r="F16" s="489">
        <v>6927093.2400000002</v>
      </c>
      <c r="G16" s="489">
        <v>7367704.7599999998</v>
      </c>
      <c r="H16" s="490">
        <v>7830970.7800000003</v>
      </c>
    </row>
    <row r="17" spans="1:8" s="61" customFormat="1" x14ac:dyDescent="0.25">
      <c r="A17" s="366" t="s">
        <v>364</v>
      </c>
      <c r="B17" s="367" t="s">
        <v>365</v>
      </c>
      <c r="C17" s="488">
        <v>10108521.460000001</v>
      </c>
      <c r="D17" s="489">
        <v>10192432.33</v>
      </c>
      <c r="E17" s="489">
        <v>10339557.810000001</v>
      </c>
      <c r="F17" s="489">
        <v>11581967.710000001</v>
      </c>
      <c r="G17" s="489">
        <v>11383605.34</v>
      </c>
      <c r="H17" s="490">
        <v>21219058.050000001</v>
      </c>
    </row>
    <row r="18" spans="1:8" s="61" customFormat="1" x14ac:dyDescent="0.25">
      <c r="A18" s="366" t="s">
        <v>366</v>
      </c>
      <c r="B18" s="367" t="s">
        <v>317</v>
      </c>
      <c r="C18" s="488">
        <v>0</v>
      </c>
      <c r="D18" s="489">
        <v>0</v>
      </c>
      <c r="E18" s="489">
        <v>0</v>
      </c>
      <c r="F18" s="489">
        <v>0</v>
      </c>
      <c r="G18" s="489">
        <v>0</v>
      </c>
      <c r="H18" s="490">
        <v>0</v>
      </c>
    </row>
    <row r="19" spans="1:8" s="61" customFormat="1" x14ac:dyDescent="0.25">
      <c r="A19" s="366" t="s">
        <v>367</v>
      </c>
      <c r="B19" s="367" t="s">
        <v>318</v>
      </c>
      <c r="C19" s="488">
        <v>7550235.7000000002</v>
      </c>
      <c r="D19" s="489">
        <v>6551318.71</v>
      </c>
      <c r="E19" s="489">
        <v>10008638.369999999</v>
      </c>
      <c r="F19" s="489">
        <v>10777607.67</v>
      </c>
      <c r="G19" s="489">
        <v>6406410.0899999999</v>
      </c>
      <c r="H19" s="490">
        <v>13137554.18</v>
      </c>
    </row>
    <row r="20" spans="1:8" s="61" customFormat="1" ht="15" thickBot="1" x14ac:dyDescent="0.3">
      <c r="A20" s="368" t="s">
        <v>368</v>
      </c>
      <c r="B20" s="369" t="s">
        <v>369</v>
      </c>
      <c r="C20" s="491">
        <v>-44928.55</v>
      </c>
      <c r="D20" s="492">
        <v>-43700.4</v>
      </c>
      <c r="E20" s="492">
        <v>-66062.7</v>
      </c>
      <c r="F20" s="492">
        <v>1425.02</v>
      </c>
      <c r="G20" s="492">
        <v>-39931.480000000003</v>
      </c>
      <c r="H20" s="493">
        <v>-10770.86</v>
      </c>
    </row>
    <row r="21" spans="1:8" s="61" customFormat="1" ht="15" thickBot="1" x14ac:dyDescent="0.3">
      <c r="A21" s="362" t="s">
        <v>45</v>
      </c>
      <c r="B21" s="363" t="s">
        <v>370</v>
      </c>
      <c r="C21" s="482">
        <v>20258.47</v>
      </c>
      <c r="D21" s="483">
        <v>23488.95</v>
      </c>
      <c r="E21" s="483">
        <v>29981.16</v>
      </c>
      <c r="F21" s="483">
        <v>10388.870000000001</v>
      </c>
      <c r="G21" s="483">
        <v>21676.45</v>
      </c>
      <c r="H21" s="484">
        <v>21679.8</v>
      </c>
    </row>
    <row r="22" spans="1:8" s="61" customFormat="1" ht="28.5" x14ac:dyDescent="0.25">
      <c r="A22" s="370" t="s">
        <v>371</v>
      </c>
      <c r="B22" s="371" t="s">
        <v>372</v>
      </c>
      <c r="C22" s="494">
        <v>20258.47</v>
      </c>
      <c r="D22" s="494">
        <v>23488.95</v>
      </c>
      <c r="E22" s="494">
        <v>29981.16</v>
      </c>
      <c r="F22" s="494">
        <v>10388.870000000001</v>
      </c>
      <c r="G22" s="494">
        <v>21676.45</v>
      </c>
      <c r="H22" s="495">
        <v>21679.8</v>
      </c>
    </row>
    <row r="23" spans="1:8" s="61" customFormat="1" ht="29.25" thickBot="1" x14ac:dyDescent="0.3">
      <c r="A23" s="372" t="s">
        <v>373</v>
      </c>
      <c r="B23" s="373" t="s">
        <v>374</v>
      </c>
      <c r="C23" s="491">
        <v>0</v>
      </c>
      <c r="D23" s="492">
        <v>0</v>
      </c>
      <c r="E23" s="492">
        <v>0</v>
      </c>
      <c r="F23" s="492">
        <v>0</v>
      </c>
      <c r="G23" s="492">
        <v>0</v>
      </c>
      <c r="H23" s="493">
        <v>0</v>
      </c>
    </row>
    <row r="24" spans="1:8" ht="15" thickBot="1" x14ac:dyDescent="0.3">
      <c r="A24" s="362" t="s">
        <v>47</v>
      </c>
      <c r="B24" s="363" t="s">
        <v>375</v>
      </c>
      <c r="C24" s="496">
        <v>0</v>
      </c>
      <c r="D24" s="497">
        <v>0</v>
      </c>
      <c r="E24" s="497">
        <v>0</v>
      </c>
      <c r="F24" s="497">
        <v>0</v>
      </c>
      <c r="G24" s="497">
        <v>0</v>
      </c>
      <c r="H24" s="498">
        <v>0</v>
      </c>
    </row>
    <row r="25" spans="1:8" ht="15" thickBot="1" x14ac:dyDescent="0.3">
      <c r="A25" s="362" t="s">
        <v>114</v>
      </c>
      <c r="B25" s="363" t="s">
        <v>376</v>
      </c>
      <c r="C25" s="499">
        <v>10792682.58</v>
      </c>
      <c r="D25" s="483">
        <v>10204428.41</v>
      </c>
      <c r="E25" s="483">
        <v>10490566.700000001</v>
      </c>
      <c r="F25" s="483">
        <v>10451977.08</v>
      </c>
      <c r="G25" s="483">
        <v>11088309.100000001</v>
      </c>
      <c r="H25" s="484">
        <v>10861314.52</v>
      </c>
    </row>
    <row r="26" spans="1:8" x14ac:dyDescent="0.25">
      <c r="A26" s="374" t="s">
        <v>115</v>
      </c>
      <c r="B26" s="371" t="s">
        <v>377</v>
      </c>
      <c r="C26" s="500">
        <v>2972644.73</v>
      </c>
      <c r="D26" s="486">
        <v>2972319.24</v>
      </c>
      <c r="E26" s="486">
        <v>2898280.83</v>
      </c>
      <c r="F26" s="486">
        <v>2966405.06</v>
      </c>
      <c r="G26" s="486">
        <v>3108135.45</v>
      </c>
      <c r="H26" s="487">
        <v>3245658.96</v>
      </c>
    </row>
    <row r="27" spans="1:8" x14ac:dyDescent="0.25">
      <c r="A27" s="375" t="s">
        <v>121</v>
      </c>
      <c r="B27" s="376" t="s">
        <v>378</v>
      </c>
      <c r="C27" s="501">
        <v>2216783.1800000002</v>
      </c>
      <c r="D27" s="489">
        <v>2246980.94</v>
      </c>
      <c r="E27" s="489">
        <v>2145543.4500000002</v>
      </c>
      <c r="F27" s="489">
        <v>2029924.03</v>
      </c>
      <c r="G27" s="489">
        <v>2242462.36</v>
      </c>
      <c r="H27" s="490">
        <v>2174113.7799999998</v>
      </c>
    </row>
    <row r="28" spans="1:8" x14ac:dyDescent="0.25">
      <c r="A28" s="375" t="s">
        <v>142</v>
      </c>
      <c r="B28" s="376" t="s">
        <v>379</v>
      </c>
      <c r="C28" s="501">
        <v>1600555.09</v>
      </c>
      <c r="D28" s="489">
        <v>1611051.91</v>
      </c>
      <c r="E28" s="489">
        <v>1624613.85</v>
      </c>
      <c r="F28" s="489">
        <v>1639296.16</v>
      </c>
      <c r="G28" s="489">
        <v>1677104.74</v>
      </c>
      <c r="H28" s="490">
        <v>1756328.75</v>
      </c>
    </row>
    <row r="29" spans="1:8" ht="15" thickBot="1" x14ac:dyDescent="0.3">
      <c r="A29" s="375" t="s">
        <v>152</v>
      </c>
      <c r="B29" s="373" t="s">
        <v>380</v>
      </c>
      <c r="C29" s="502">
        <v>4002699.58</v>
      </c>
      <c r="D29" s="492">
        <v>3374076.32</v>
      </c>
      <c r="E29" s="492">
        <v>3822128.57</v>
      </c>
      <c r="F29" s="492">
        <v>3816351.83</v>
      </c>
      <c r="G29" s="492">
        <v>4060606.55</v>
      </c>
      <c r="H29" s="493">
        <v>3685213.03</v>
      </c>
    </row>
    <row r="30" spans="1:8" ht="15" thickBot="1" x14ac:dyDescent="0.3">
      <c r="A30" s="362" t="s">
        <v>158</v>
      </c>
      <c r="B30" s="377" t="s">
        <v>381</v>
      </c>
      <c r="C30" s="499">
        <v>119260816.70999999</v>
      </c>
      <c r="D30" s="483">
        <v>121474011.80999997</v>
      </c>
      <c r="E30" s="483">
        <v>121203384.46000001</v>
      </c>
      <c r="F30" s="483">
        <v>123341140.80999999</v>
      </c>
      <c r="G30" s="483">
        <v>127007340.67000002</v>
      </c>
      <c r="H30" s="484">
        <v>129475495.88999997</v>
      </c>
    </row>
    <row r="31" spans="1:8" ht="15" thickBot="1" x14ac:dyDescent="0.3">
      <c r="A31" s="378" t="s">
        <v>382</v>
      </c>
      <c r="B31" s="379" t="s">
        <v>383</v>
      </c>
      <c r="C31" s="503">
        <v>18087491.07</v>
      </c>
      <c r="D31" s="504">
        <v>18366639.600000001</v>
      </c>
      <c r="E31" s="504">
        <v>18119125.370000001</v>
      </c>
      <c r="F31" s="504">
        <v>18407461.300000001</v>
      </c>
      <c r="G31" s="504">
        <v>18305593.48</v>
      </c>
      <c r="H31" s="505">
        <v>20188575.329999998</v>
      </c>
    </row>
    <row r="32" spans="1:8" ht="15" thickBot="1" x14ac:dyDescent="0.3">
      <c r="A32" s="380" t="s">
        <v>384</v>
      </c>
      <c r="B32" s="381" t="s">
        <v>385</v>
      </c>
      <c r="C32" s="506">
        <f>C31/C30</f>
        <v>0.15166331716461715</v>
      </c>
      <c r="D32" s="507">
        <f t="shared" ref="D32:H32" si="0">D31/D30</f>
        <v>0.15119809847663254</v>
      </c>
      <c r="E32" s="507">
        <f t="shared" si="0"/>
        <v>0.14949355952992999</v>
      </c>
      <c r="F32" s="507">
        <f t="shared" si="0"/>
        <v>0.14924023873231113</v>
      </c>
      <c r="G32" s="507">
        <f t="shared" si="0"/>
        <v>0.14413020053354997</v>
      </c>
      <c r="H32" s="508">
        <f t="shared" si="0"/>
        <v>0.15592583902634244</v>
      </c>
    </row>
    <row r="33" spans="1:8" ht="15" thickBot="1" x14ac:dyDescent="0.3">
      <c r="A33" s="362" t="s">
        <v>386</v>
      </c>
      <c r="B33" s="382" t="s">
        <v>387</v>
      </c>
      <c r="C33" s="698">
        <f>(C32+D32+E32+F32+G32+H32)/6</f>
        <v>0.15027520891056387</v>
      </c>
      <c r="D33" s="699"/>
      <c r="E33" s="699"/>
      <c r="F33" s="699"/>
      <c r="G33" s="699"/>
      <c r="H33" s="700"/>
    </row>
  </sheetData>
  <sheetProtection algorithmName="SHA-512" hashValue="P2QE3d+N4FTKUABTzRXhC4NpxyZqqi6PkF98l7R+63ust9PI2qdp3GHy1uICv8ZSeXckhWlqNYJqF1xFO/nh1g==" saltValue="HBe+zhT80izmhbJxVn6QbQ==" spinCount="100000" sheet="1" objects="1" scenarios="1"/>
  <mergeCells count="5">
    <mergeCell ref="A1:H1"/>
    <mergeCell ref="A2:H2"/>
    <mergeCell ref="A3:H3"/>
    <mergeCell ref="G5:H5"/>
    <mergeCell ref="C33:H33"/>
  </mergeCells>
  <printOptions horizontalCentered="1"/>
  <pageMargins left="0.23622047244094499" right="0.23622047244094499" top="0.32" bottom="0.74803149606299202" header="0.17" footer="0.31496062992126"/>
  <pageSetup paperSize="9" scale="62" fitToHeight="2" orientation="landscape" r:id="rId1"/>
  <headerFooter>
    <oddHeader>&amp;L&amp;"Tahoma,Bold"Банка/Штедилница __________________________&amp;R&amp;"Tahoma,Bold"Образец СЗО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zoomScaleNormal="100" workbookViewId="0">
      <selection sqref="A1:D1"/>
    </sheetView>
  </sheetViews>
  <sheetFormatPr defaultColWidth="9.140625" defaultRowHeight="14.25" x14ac:dyDescent="0.2"/>
  <cols>
    <col min="1" max="1" width="9.7109375" style="5" customWidth="1"/>
    <col min="2" max="2" width="76.7109375" style="5" customWidth="1"/>
    <col min="3" max="3" width="22.5703125" style="5" customWidth="1"/>
    <col min="4" max="4" width="27.140625" style="5" customWidth="1"/>
    <col min="5" max="16384" width="9.140625" style="5"/>
  </cols>
  <sheetData>
    <row r="1" spans="1:4" x14ac:dyDescent="0.2">
      <c r="A1" s="701" t="s">
        <v>388</v>
      </c>
      <c r="B1" s="701"/>
      <c r="C1" s="701"/>
      <c r="D1" s="701"/>
    </row>
    <row r="2" spans="1:4" x14ac:dyDescent="0.2">
      <c r="A2" s="383"/>
      <c r="B2" s="383"/>
      <c r="C2" s="383"/>
      <c r="D2" s="383"/>
    </row>
    <row r="3" spans="1:4" ht="15" thickBot="1" x14ac:dyDescent="0.25">
      <c r="A3" s="384"/>
      <c r="B3" s="384"/>
      <c r="C3" s="384"/>
      <c r="D3" s="385" t="s">
        <v>39</v>
      </c>
    </row>
    <row r="4" spans="1:4" ht="43.5" thickBot="1" x14ac:dyDescent="0.25">
      <c r="A4" s="702" t="s">
        <v>1</v>
      </c>
      <c r="B4" s="704" t="s">
        <v>41</v>
      </c>
      <c r="C4" s="386" t="s">
        <v>389</v>
      </c>
      <c r="D4" s="386" t="s">
        <v>390</v>
      </c>
    </row>
    <row r="5" spans="1:4" ht="102.75" customHeight="1" thickBot="1" x14ac:dyDescent="0.25">
      <c r="A5" s="703"/>
      <c r="B5" s="705"/>
      <c r="C5" s="387">
        <v>1</v>
      </c>
      <c r="D5" s="580">
        <v>2</v>
      </c>
    </row>
    <row r="6" spans="1:4" ht="69" customHeight="1" thickBot="1" x14ac:dyDescent="0.25">
      <c r="A6" s="388" t="s">
        <v>272</v>
      </c>
      <c r="B6" s="389" t="s">
        <v>391</v>
      </c>
      <c r="C6" s="509">
        <v>2127873.4900000002</v>
      </c>
      <c r="D6" s="390"/>
    </row>
    <row r="7" spans="1:4" ht="15" thickBot="1" x14ac:dyDescent="0.25">
      <c r="A7" s="388" t="s">
        <v>277</v>
      </c>
      <c r="B7" s="389" t="s">
        <v>392</v>
      </c>
      <c r="C7" s="509">
        <v>575711.46799999999</v>
      </c>
      <c r="D7" s="390"/>
    </row>
    <row r="8" spans="1:4" ht="15" thickBot="1" x14ac:dyDescent="0.25">
      <c r="A8" s="391" t="s">
        <v>281</v>
      </c>
      <c r="B8" s="392" t="s">
        <v>393</v>
      </c>
      <c r="C8" s="510">
        <f>SUM(C9:C14)</f>
        <v>468874.41999999987</v>
      </c>
      <c r="D8" s="511"/>
    </row>
    <row r="9" spans="1:4" x14ac:dyDescent="0.2">
      <c r="A9" s="393" t="s">
        <v>394</v>
      </c>
      <c r="B9" s="394" t="s">
        <v>395</v>
      </c>
      <c r="C9" s="512">
        <v>123371.66</v>
      </c>
      <c r="D9" s="513"/>
    </row>
    <row r="10" spans="1:4" x14ac:dyDescent="0.2">
      <c r="A10" s="393" t="s">
        <v>396</v>
      </c>
      <c r="B10" s="394" t="s">
        <v>397</v>
      </c>
      <c r="C10" s="514">
        <v>184879.71199999982</v>
      </c>
      <c r="D10" s="396"/>
    </row>
    <row r="11" spans="1:4" x14ac:dyDescent="0.2">
      <c r="A11" s="393" t="s">
        <v>398</v>
      </c>
      <c r="B11" s="394" t="s">
        <v>399</v>
      </c>
      <c r="C11" s="514">
        <v>11.145</v>
      </c>
      <c r="D11" s="395">
        <v>0</v>
      </c>
    </row>
    <row r="12" spans="1:4" x14ac:dyDescent="0.2">
      <c r="A12" s="393" t="s">
        <v>400</v>
      </c>
      <c r="B12" s="397" t="s">
        <v>401</v>
      </c>
      <c r="C12" s="514">
        <v>2908.0819999999999</v>
      </c>
      <c r="D12" s="514">
        <v>2907.2419999999997</v>
      </c>
    </row>
    <row r="13" spans="1:4" x14ac:dyDescent="0.2">
      <c r="A13" s="393" t="s">
        <v>402</v>
      </c>
      <c r="B13" s="394" t="s">
        <v>403</v>
      </c>
      <c r="C13" s="514">
        <v>157703.821</v>
      </c>
      <c r="D13" s="396"/>
    </row>
    <row r="14" spans="1:4" ht="15" thickBot="1" x14ac:dyDescent="0.25">
      <c r="A14" s="393" t="s">
        <v>404</v>
      </c>
      <c r="B14" s="394" t="s">
        <v>405</v>
      </c>
      <c r="C14" s="515">
        <v>0</v>
      </c>
      <c r="D14" s="516"/>
    </row>
    <row r="15" spans="1:4" ht="15" thickBot="1" x14ac:dyDescent="0.25">
      <c r="A15" s="398" t="s">
        <v>406</v>
      </c>
      <c r="B15" s="399" t="s">
        <v>407</v>
      </c>
      <c r="C15" s="517">
        <v>2234710.5380000002</v>
      </c>
      <c r="D15" s="400"/>
    </row>
    <row r="16" spans="1:4" x14ac:dyDescent="0.2">
      <c r="A16" s="5" t="s">
        <v>263</v>
      </c>
    </row>
  </sheetData>
  <sheetProtection algorithmName="SHA-512" hashValue="NFd50PNb40eKduQu1zFZgnUHi0rpRXPg0e7R8Xo5XLX3aJxr1fmNBll4tK+mZ02w+gtoOUS457CGh/2muM6J7g==" saltValue="Jhhlm8rRzwAVqOmGvR3PmQ==" spinCount="100000" sheet="1" objects="1" scenarios="1"/>
  <mergeCells count="3">
    <mergeCell ref="A1:D1"/>
    <mergeCell ref="A4:A5"/>
    <mergeCell ref="B4:B5"/>
  </mergeCells>
  <printOptions horizontalCentered="1"/>
  <pageMargins left="0.7" right="0.7" top="0.75" bottom="0.75" header="0.3" footer="0.3"/>
  <pageSetup paperSize="9" scale="96" orientation="landscape" r:id="rId1"/>
  <headerFooter>
    <oddHeader>&amp;L&amp;"Tahoma,Bold"Банка/Штедилница__________________&amp;R&amp;"Tahoma,Bold"Образец КРНФ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42"/>
  <sheetViews>
    <sheetView zoomScale="80" zoomScaleNormal="80" zoomScalePageLayoutView="90" workbookViewId="0">
      <selection activeCell="D28" sqref="D28"/>
    </sheetView>
  </sheetViews>
  <sheetFormatPr defaultColWidth="9" defaultRowHeight="14.25" x14ac:dyDescent="0.2"/>
  <cols>
    <col min="1" max="1" width="9" style="5"/>
    <col min="2" max="2" width="7.42578125" style="5" customWidth="1"/>
    <col min="3" max="3" width="76.42578125" style="5" customWidth="1"/>
    <col min="4" max="4" width="28.42578125" style="5" customWidth="1"/>
    <col min="5" max="5" width="38" style="5" customWidth="1"/>
    <col min="6" max="6" width="19.85546875" style="5" customWidth="1"/>
    <col min="7" max="16384" width="9" style="5"/>
  </cols>
  <sheetData>
    <row r="2" spans="2:5" x14ac:dyDescent="0.2">
      <c r="B2" s="588" t="s">
        <v>0</v>
      </c>
      <c r="C2" s="588"/>
      <c r="D2" s="588"/>
      <c r="E2" s="588"/>
    </row>
    <row r="3" spans="2:5" ht="15" thickBot="1" x14ac:dyDescent="0.25"/>
    <row r="4" spans="2:5" ht="29.25" customHeight="1" x14ac:dyDescent="0.2">
      <c r="B4" s="589" t="s">
        <v>1</v>
      </c>
      <c r="C4" s="589" t="s">
        <v>2</v>
      </c>
      <c r="D4" s="589" t="s">
        <v>3</v>
      </c>
      <c r="E4" s="589" t="s">
        <v>4</v>
      </c>
    </row>
    <row r="5" spans="2:5" ht="15" customHeight="1" thickBot="1" x14ac:dyDescent="0.25">
      <c r="B5" s="590"/>
      <c r="C5" s="590"/>
      <c r="D5" s="590"/>
      <c r="E5" s="590"/>
    </row>
    <row r="6" spans="2:5" ht="15" customHeight="1" thickBot="1" x14ac:dyDescent="0.25">
      <c r="B6" s="6">
        <v>1</v>
      </c>
      <c r="C6" s="7">
        <v>2</v>
      </c>
      <c r="D6" s="7">
        <v>3</v>
      </c>
      <c r="E6" s="572">
        <v>4</v>
      </c>
    </row>
    <row r="7" spans="2:5" x14ac:dyDescent="0.2">
      <c r="B7" s="8">
        <v>1</v>
      </c>
      <c r="C7" s="9" t="s">
        <v>5</v>
      </c>
      <c r="D7" s="10"/>
      <c r="E7" s="10"/>
    </row>
    <row r="8" spans="2:5" ht="28.5" x14ac:dyDescent="0.2">
      <c r="B8" s="11">
        <v>1.1000000000000001</v>
      </c>
      <c r="C8" s="12" t="s">
        <v>6</v>
      </c>
      <c r="D8" s="402">
        <v>20188575.333999999</v>
      </c>
      <c r="E8" s="403" t="s">
        <v>410</v>
      </c>
    </row>
    <row r="9" spans="2:5" x14ac:dyDescent="0.2">
      <c r="B9" s="11">
        <v>1.2</v>
      </c>
      <c r="C9" s="12" t="s">
        <v>7</v>
      </c>
      <c r="D9" s="12">
        <v>0</v>
      </c>
      <c r="E9" s="12"/>
    </row>
    <row r="10" spans="2:5" x14ac:dyDescent="0.2">
      <c r="B10" s="13">
        <v>1.3</v>
      </c>
      <c r="C10" s="14" t="s">
        <v>8</v>
      </c>
      <c r="D10" s="402">
        <v>20188575.333999999</v>
      </c>
      <c r="E10" s="14"/>
    </row>
    <row r="11" spans="2:5" x14ac:dyDescent="0.2">
      <c r="B11" s="13">
        <v>1.4</v>
      </c>
      <c r="C11" s="14" t="s">
        <v>9</v>
      </c>
      <c r="D11" s="402">
        <v>19545</v>
      </c>
      <c r="E11" s="14"/>
    </row>
    <row r="12" spans="2:5" ht="15" thickBot="1" x14ac:dyDescent="0.25">
      <c r="B12" s="15">
        <v>1.5</v>
      </c>
      <c r="C12" s="16" t="s">
        <v>10</v>
      </c>
      <c r="D12" s="402">
        <v>20208120.333999999</v>
      </c>
      <c r="E12" s="17"/>
    </row>
    <row r="13" spans="2:5" x14ac:dyDescent="0.2">
      <c r="B13" s="8">
        <v>2</v>
      </c>
      <c r="C13" s="9" t="s">
        <v>11</v>
      </c>
      <c r="D13" s="10"/>
      <c r="E13" s="10"/>
    </row>
    <row r="14" spans="2:5" ht="13.15" customHeight="1" x14ac:dyDescent="0.2">
      <c r="B14" s="13">
        <v>2.1</v>
      </c>
      <c r="C14" s="14" t="s">
        <v>12</v>
      </c>
      <c r="D14" s="404">
        <v>7129274.5967999995</v>
      </c>
      <c r="E14" s="14"/>
    </row>
    <row r="15" spans="2:5" x14ac:dyDescent="0.2">
      <c r="B15" s="13">
        <v>2.2000000000000002</v>
      </c>
      <c r="C15" s="14" t="s">
        <v>13</v>
      </c>
      <c r="D15" s="404">
        <v>156999.83990033358</v>
      </c>
      <c r="E15" s="14"/>
    </row>
    <row r="16" spans="2:5" x14ac:dyDescent="0.2">
      <c r="B16" s="13">
        <v>2.2999999999999998</v>
      </c>
      <c r="C16" s="14" t="s">
        <v>14</v>
      </c>
      <c r="D16" s="404">
        <v>639941.02049999998</v>
      </c>
      <c r="E16" s="14"/>
    </row>
    <row r="17" spans="2:5" x14ac:dyDescent="0.2">
      <c r="B17" s="13">
        <v>2.4</v>
      </c>
      <c r="C17" s="14" t="s">
        <v>15</v>
      </c>
      <c r="D17" s="14">
        <v>0</v>
      </c>
      <c r="E17" s="14"/>
    </row>
    <row r="18" spans="2:5" ht="13.15" customHeight="1" x14ac:dyDescent="0.2">
      <c r="B18" s="13">
        <v>2.5</v>
      </c>
      <c r="C18" s="14" t="s">
        <v>16</v>
      </c>
      <c r="D18" s="14">
        <v>0</v>
      </c>
      <c r="E18" s="14"/>
    </row>
    <row r="19" spans="2:5" x14ac:dyDescent="0.2">
      <c r="B19" s="13">
        <v>2.6</v>
      </c>
      <c r="C19" s="14" t="s">
        <v>17</v>
      </c>
      <c r="D19" s="14">
        <v>0</v>
      </c>
      <c r="E19" s="14"/>
    </row>
    <row r="20" spans="2:5" x14ac:dyDescent="0.2">
      <c r="B20" s="13">
        <v>2.7</v>
      </c>
      <c r="C20" s="14" t="s">
        <v>18</v>
      </c>
      <c r="D20" s="404">
        <v>1515.1135999999999</v>
      </c>
      <c r="E20" s="14"/>
    </row>
    <row r="21" spans="2:5" ht="15" thickBot="1" x14ac:dyDescent="0.25">
      <c r="B21" s="18">
        <v>2.8</v>
      </c>
      <c r="C21" s="19" t="s">
        <v>19</v>
      </c>
      <c r="D21" s="405">
        <f>D14+D15+D16+D17+D18+D19+D20</f>
        <v>7927730.5708003324</v>
      </c>
      <c r="E21" s="17"/>
    </row>
    <row r="22" spans="2:5" ht="15" thickBot="1" x14ac:dyDescent="0.25">
      <c r="B22" s="20">
        <v>3</v>
      </c>
      <c r="C22" s="21" t="s">
        <v>20</v>
      </c>
      <c r="D22" s="406">
        <v>99096632.135004163</v>
      </c>
      <c r="E22" s="22"/>
    </row>
    <row r="23" spans="2:5" ht="15" thickBot="1" x14ac:dyDescent="0.25">
      <c r="B23" s="23">
        <v>4</v>
      </c>
      <c r="C23" s="24" t="s">
        <v>21</v>
      </c>
      <c r="D23" s="407">
        <v>0.20392338159857437</v>
      </c>
      <c r="E23" s="25"/>
    </row>
    <row r="24" spans="2:5" ht="15" thickBot="1" x14ac:dyDescent="0.25">
      <c r="B24" s="8">
        <v>5</v>
      </c>
      <c r="C24" s="26" t="s">
        <v>22</v>
      </c>
      <c r="D24" s="27"/>
      <c r="E24" s="28"/>
    </row>
    <row r="25" spans="2:5" x14ac:dyDescent="0.2">
      <c r="B25" s="13">
        <v>5.0999999999999996</v>
      </c>
      <c r="C25" s="29" t="s">
        <v>23</v>
      </c>
      <c r="D25" s="408">
        <v>0.155</v>
      </c>
      <c r="E25" s="12"/>
    </row>
    <row r="26" spans="2:5" x14ac:dyDescent="0.2">
      <c r="B26" s="13">
        <v>5.2</v>
      </c>
      <c r="C26" s="14" t="s">
        <v>8</v>
      </c>
      <c r="D26" s="408">
        <v>0.17</v>
      </c>
      <c r="E26" s="14"/>
    </row>
    <row r="27" spans="2:5" ht="15" thickBot="1" x14ac:dyDescent="0.25">
      <c r="B27" s="30">
        <v>5.3</v>
      </c>
      <c r="C27" s="31" t="s">
        <v>24</v>
      </c>
      <c r="D27" s="409">
        <v>0.19</v>
      </c>
      <c r="E27" s="17"/>
    </row>
    <row r="28" spans="2:5" ht="129" thickBot="1" x14ac:dyDescent="0.25">
      <c r="B28" s="20">
        <v>6</v>
      </c>
      <c r="C28" s="32" t="s">
        <v>25</v>
      </c>
      <c r="D28" s="410">
        <v>2.7300000000000001E-2</v>
      </c>
      <c r="E28" s="411" t="s">
        <v>411</v>
      </c>
    </row>
    <row r="29" spans="2:5" ht="57.75" thickBot="1" x14ac:dyDescent="0.25">
      <c r="B29" s="20">
        <v>7</v>
      </c>
      <c r="C29" s="32" t="s">
        <v>26</v>
      </c>
      <c r="D29" s="21">
        <v>1.56</v>
      </c>
      <c r="E29" s="401" t="s">
        <v>408</v>
      </c>
    </row>
    <row r="30" spans="2:5" ht="57.75" thickBot="1" x14ac:dyDescent="0.25">
      <c r="B30" s="20">
        <v>8</v>
      </c>
      <c r="C30" s="32" t="s">
        <v>27</v>
      </c>
      <c r="D30" s="21">
        <v>9.41</v>
      </c>
      <c r="E30" s="401" t="s">
        <v>409</v>
      </c>
    </row>
    <row r="31" spans="2:5" ht="15" thickBot="1" x14ac:dyDescent="0.25">
      <c r="B31" s="20">
        <v>9</v>
      </c>
      <c r="C31" s="33" t="s">
        <v>28</v>
      </c>
      <c r="D31" s="410">
        <v>5.5E-2</v>
      </c>
      <c r="E31" s="22"/>
    </row>
    <row r="32" spans="2:5" s="37" customFormat="1" ht="15" thickBot="1" x14ac:dyDescent="0.25">
      <c r="B32" s="34">
        <v>10</v>
      </c>
      <c r="C32" s="35" t="s">
        <v>29</v>
      </c>
      <c r="D32" s="410">
        <v>0.15029999999999999</v>
      </c>
      <c r="E32" s="36"/>
    </row>
    <row r="33" spans="2:5" ht="15" thickBot="1" x14ac:dyDescent="0.25">
      <c r="B33" s="38">
        <v>10.1</v>
      </c>
      <c r="C33" s="39" t="s">
        <v>30</v>
      </c>
      <c r="D33" s="412">
        <v>123627031.73139624</v>
      </c>
      <c r="E33" s="17"/>
    </row>
    <row r="34" spans="2:5" ht="15" thickBot="1" x14ac:dyDescent="0.25">
      <c r="B34" s="40">
        <v>11</v>
      </c>
      <c r="C34" s="26" t="s">
        <v>31</v>
      </c>
      <c r="D34" s="27"/>
      <c r="E34" s="25"/>
    </row>
    <row r="35" spans="2:5" x14ac:dyDescent="0.2">
      <c r="B35" s="41">
        <v>11.1</v>
      </c>
      <c r="C35" s="42" t="s">
        <v>32</v>
      </c>
      <c r="D35" s="413">
        <v>203.17620529239571</v>
      </c>
      <c r="E35" s="13"/>
    </row>
    <row r="36" spans="2:5" x14ac:dyDescent="0.2">
      <c r="B36" s="41">
        <v>11.2</v>
      </c>
      <c r="C36" s="43" t="s">
        <v>33</v>
      </c>
      <c r="D36" s="414">
        <v>205.51155132309893</v>
      </c>
      <c r="E36" s="13"/>
    </row>
    <row r="37" spans="2:5" x14ac:dyDescent="0.2">
      <c r="B37" s="41">
        <v>11.3</v>
      </c>
      <c r="C37" s="43" t="s">
        <v>34</v>
      </c>
      <c r="D37" s="414">
        <v>20784232.495159712</v>
      </c>
      <c r="E37" s="13"/>
    </row>
    <row r="38" spans="2:5" x14ac:dyDescent="0.2">
      <c r="B38" s="41">
        <v>11.4</v>
      </c>
      <c r="C38" s="43" t="s">
        <v>35</v>
      </c>
      <c r="D38" s="414">
        <v>15004722.167971293</v>
      </c>
      <c r="E38" s="13"/>
    </row>
    <row r="39" spans="2:5" x14ac:dyDescent="0.2">
      <c r="B39" s="44">
        <v>11.5</v>
      </c>
      <c r="C39" s="45" t="s">
        <v>36</v>
      </c>
      <c r="D39" s="414">
        <v>4790110.3288437156</v>
      </c>
      <c r="E39" s="38"/>
    </row>
    <row r="40" spans="2:5" ht="15" thickBot="1" x14ac:dyDescent="0.25">
      <c r="B40" s="46">
        <v>11.6</v>
      </c>
      <c r="C40" s="47" t="s">
        <v>37</v>
      </c>
      <c r="D40" s="415">
        <v>10214611.837648865</v>
      </c>
      <c r="E40" s="48"/>
    </row>
    <row r="41" spans="2:5" x14ac:dyDescent="0.2">
      <c r="B41" s="49"/>
    </row>
    <row r="42" spans="2:5" x14ac:dyDescent="0.2">
      <c r="B42" s="49"/>
    </row>
  </sheetData>
  <sheetProtection algorithmName="SHA-512" hashValue="MXffmjKVWm0yy2gFE4UaR1lCcO1qIqIg4XjLuDW/XG4h9aGLAUHu1nS4qY2MmI45kbRY2qdBKzthGnYZxkOg2Q==" saltValue="qL4AQzvo1CcZewiCkXqj7g==" spinCount="100000" sheet="1" objects="1" scenarios="1"/>
  <mergeCells count="5">
    <mergeCell ref="B2:E2"/>
    <mergeCell ref="B4:B5"/>
    <mergeCell ref="C4:C5"/>
    <mergeCell ref="D4:D5"/>
    <mergeCell ref="E4:E5"/>
  </mergeCells>
  <printOptions horizontalCentered="1"/>
  <pageMargins left="0.7" right="0.7" top="0.75" bottom="0.75" header="0.3" footer="0.3"/>
  <pageSetup paperSize="9" scale="49" orientation="landscape" r:id="rId1"/>
  <headerFooter>
    <oddHeader>&amp;L&amp;"Tahoma,Bold"Банка/Штедилница______________________&amp;R&amp;"Tahoma,Bold"Образец НП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99"/>
  <sheetViews>
    <sheetView zoomScaleNormal="100" workbookViewId="0"/>
  </sheetViews>
  <sheetFormatPr defaultColWidth="9.140625" defaultRowHeight="14.25" x14ac:dyDescent="0.25"/>
  <cols>
    <col min="1" max="1" width="0.85546875" style="50" customWidth="1"/>
    <col min="2" max="2" width="11.85546875" style="52" bestFit="1" customWidth="1"/>
    <col min="3" max="3" width="80.5703125" style="50" customWidth="1"/>
    <col min="4" max="4" width="22.5703125" style="50" customWidth="1"/>
    <col min="5" max="5" width="29.7109375" style="110" customWidth="1"/>
    <col min="6" max="6" width="11.7109375" style="50" customWidth="1"/>
    <col min="7" max="16384" width="9.140625" style="50"/>
  </cols>
  <sheetData>
    <row r="1" spans="2:5" x14ac:dyDescent="0.25">
      <c r="B1" s="591"/>
      <c r="C1" s="591"/>
      <c r="D1" s="591"/>
      <c r="E1" s="591"/>
    </row>
    <row r="2" spans="2:5" x14ac:dyDescent="0.25">
      <c r="B2" s="591" t="s">
        <v>38</v>
      </c>
      <c r="C2" s="591"/>
      <c r="D2" s="591"/>
      <c r="E2" s="591"/>
    </row>
    <row r="3" spans="2:5" x14ac:dyDescent="0.25">
      <c r="B3" s="591" t="s">
        <v>413</v>
      </c>
      <c r="C3" s="591"/>
      <c r="D3" s="591"/>
      <c r="E3" s="591"/>
    </row>
    <row r="4" spans="2:5" x14ac:dyDescent="0.25">
      <c r="B4" s="51"/>
      <c r="C4" s="51"/>
      <c r="D4" s="51"/>
      <c r="E4" s="51"/>
    </row>
    <row r="5" spans="2:5" ht="15" thickBot="1" x14ac:dyDescent="0.3">
      <c r="E5" s="53" t="s">
        <v>39</v>
      </c>
    </row>
    <row r="6" spans="2:5" ht="59.25" customHeight="1" thickBot="1" x14ac:dyDescent="0.3">
      <c r="B6" s="54" t="s">
        <v>40</v>
      </c>
      <c r="C6" s="55" t="s">
        <v>41</v>
      </c>
      <c r="D6" s="56" t="s">
        <v>42</v>
      </c>
      <c r="E6" s="57" t="s">
        <v>4</v>
      </c>
    </row>
    <row r="7" spans="2:5" s="61" customFormat="1" ht="15" thickBot="1" x14ac:dyDescent="0.3">
      <c r="B7" s="58">
        <v>1</v>
      </c>
      <c r="C7" s="59">
        <v>2</v>
      </c>
      <c r="D7" s="60">
        <v>3</v>
      </c>
      <c r="E7" s="573">
        <v>4</v>
      </c>
    </row>
    <row r="8" spans="2:5" s="61" customFormat="1" ht="15" thickBot="1" x14ac:dyDescent="0.3">
      <c r="B8" s="62" t="s">
        <v>43</v>
      </c>
      <c r="C8" s="592" t="s">
        <v>10</v>
      </c>
      <c r="D8" s="593"/>
      <c r="E8" s="594"/>
    </row>
    <row r="9" spans="2:5" s="61" customFormat="1" ht="15" thickBot="1" x14ac:dyDescent="0.3">
      <c r="B9" s="63" t="s">
        <v>44</v>
      </c>
      <c r="C9" s="64" t="s">
        <v>10</v>
      </c>
      <c r="D9" s="416">
        <v>20208120.330000002</v>
      </c>
      <c r="E9" s="65"/>
    </row>
    <row r="10" spans="2:5" s="61" customFormat="1" ht="15" thickBot="1" x14ac:dyDescent="0.3">
      <c r="B10" s="63" t="s">
        <v>45</v>
      </c>
      <c r="C10" s="64" t="s">
        <v>46</v>
      </c>
      <c r="D10" s="416">
        <v>20188575.330000002</v>
      </c>
      <c r="E10" s="65"/>
    </row>
    <row r="11" spans="2:5" ht="15" thickBot="1" x14ac:dyDescent="0.3">
      <c r="B11" s="63" t="s">
        <v>47</v>
      </c>
      <c r="C11" s="64" t="s">
        <v>6</v>
      </c>
      <c r="D11" s="416">
        <v>20188575.330000002</v>
      </c>
      <c r="E11" s="66"/>
    </row>
    <row r="12" spans="2:5" s="70" customFormat="1" x14ac:dyDescent="0.25">
      <c r="B12" s="67" t="s">
        <v>48</v>
      </c>
      <c r="C12" s="68" t="s">
        <v>49</v>
      </c>
      <c r="D12" s="417">
        <v>20199346.190000001</v>
      </c>
      <c r="E12" s="69"/>
    </row>
    <row r="13" spans="2:5" x14ac:dyDescent="0.25">
      <c r="B13" s="71" t="s">
        <v>50</v>
      </c>
      <c r="C13" s="72" t="s">
        <v>51</v>
      </c>
      <c r="D13" s="418">
        <v>14076910</v>
      </c>
      <c r="E13" s="73"/>
    </row>
    <row r="14" spans="2:5" x14ac:dyDescent="0.25">
      <c r="B14" s="71" t="s">
        <v>52</v>
      </c>
      <c r="C14" s="74" t="s">
        <v>53</v>
      </c>
      <c r="D14" s="419">
        <v>306308.51</v>
      </c>
      <c r="E14" s="73"/>
    </row>
    <row r="15" spans="2:5" s="76" customFormat="1" ht="28.5" x14ac:dyDescent="0.25">
      <c r="B15" s="71" t="s">
        <v>54</v>
      </c>
      <c r="C15" s="74" t="s">
        <v>55</v>
      </c>
      <c r="D15" s="419">
        <v>3936796.27</v>
      </c>
      <c r="E15" s="432" t="s">
        <v>412</v>
      </c>
    </row>
    <row r="16" spans="2:5" x14ac:dyDescent="0.2">
      <c r="B16" s="71" t="s">
        <v>56</v>
      </c>
      <c r="C16" s="77" t="s">
        <v>57</v>
      </c>
      <c r="D16" s="420">
        <v>1414908.37</v>
      </c>
      <c r="E16" s="75"/>
    </row>
    <row r="17" spans="2:5" x14ac:dyDescent="0.2">
      <c r="B17" s="71" t="s">
        <v>58</v>
      </c>
      <c r="C17" s="77" t="s">
        <v>59</v>
      </c>
      <c r="D17" s="420">
        <v>0</v>
      </c>
      <c r="E17" s="75"/>
    </row>
    <row r="18" spans="2:5" x14ac:dyDescent="0.2">
      <c r="B18" s="71" t="s">
        <v>60</v>
      </c>
      <c r="C18" s="77" t="s">
        <v>61</v>
      </c>
      <c r="D18" s="420">
        <v>0</v>
      </c>
      <c r="E18" s="75"/>
    </row>
    <row r="19" spans="2:5" x14ac:dyDescent="0.25">
      <c r="B19" s="71" t="s">
        <v>62</v>
      </c>
      <c r="C19" s="78" t="s">
        <v>63</v>
      </c>
      <c r="D19" s="421">
        <v>464423.04</v>
      </c>
      <c r="E19" s="73"/>
    </row>
    <row r="20" spans="2:5" s="70" customFormat="1" x14ac:dyDescent="0.25">
      <c r="B20" s="79" t="s">
        <v>64</v>
      </c>
      <c r="C20" s="80" t="s">
        <v>65</v>
      </c>
      <c r="D20" s="422">
        <v>-10770.86</v>
      </c>
      <c r="E20" s="81"/>
    </row>
    <row r="21" spans="2:5" x14ac:dyDescent="0.25">
      <c r="B21" s="71" t="s">
        <v>66</v>
      </c>
      <c r="C21" s="82" t="s">
        <v>67</v>
      </c>
      <c r="D21" s="423">
        <v>0</v>
      </c>
      <c r="E21" s="75"/>
    </row>
    <row r="22" spans="2:5" x14ac:dyDescent="0.25">
      <c r="B22" s="83" t="s">
        <v>68</v>
      </c>
      <c r="C22" s="74" t="s">
        <v>69</v>
      </c>
      <c r="D22" s="419">
        <v>-57890.06</v>
      </c>
      <c r="E22" s="75"/>
    </row>
    <row r="23" spans="2:5" ht="28.5" x14ac:dyDescent="0.25">
      <c r="B23" s="71" t="s">
        <v>70</v>
      </c>
      <c r="C23" s="74" t="s">
        <v>71</v>
      </c>
      <c r="D23" s="419">
        <v>47119.199999999997</v>
      </c>
      <c r="E23" s="75"/>
    </row>
    <row r="24" spans="2:5" x14ac:dyDescent="0.2">
      <c r="B24" s="84" t="s">
        <v>72</v>
      </c>
      <c r="C24" s="77" t="s">
        <v>73</v>
      </c>
      <c r="D24" s="420">
        <v>0</v>
      </c>
      <c r="E24" s="75"/>
    </row>
    <row r="25" spans="2:5" x14ac:dyDescent="0.25">
      <c r="B25" s="71" t="s">
        <v>74</v>
      </c>
      <c r="C25" s="74" t="s">
        <v>75</v>
      </c>
      <c r="D25" s="419">
        <v>0</v>
      </c>
      <c r="E25" s="75"/>
    </row>
    <row r="26" spans="2:5" x14ac:dyDescent="0.25">
      <c r="B26" s="71" t="s">
        <v>76</v>
      </c>
      <c r="C26" s="74" t="s">
        <v>77</v>
      </c>
      <c r="D26" s="419">
        <v>0</v>
      </c>
      <c r="E26" s="75"/>
    </row>
    <row r="27" spans="2:5" x14ac:dyDescent="0.25">
      <c r="B27" s="71" t="s">
        <v>78</v>
      </c>
      <c r="C27" s="74" t="s">
        <v>79</v>
      </c>
      <c r="D27" s="419">
        <v>0</v>
      </c>
      <c r="E27" s="75"/>
    </row>
    <row r="28" spans="2:5" ht="28.5" x14ac:dyDescent="0.2">
      <c r="B28" s="71" t="s">
        <v>80</v>
      </c>
      <c r="C28" s="85" t="s">
        <v>81</v>
      </c>
      <c r="D28" s="424">
        <v>0</v>
      </c>
      <c r="E28" s="75"/>
    </row>
    <row r="29" spans="2:5" ht="42.75" customHeight="1" x14ac:dyDescent="0.25">
      <c r="B29" s="84" t="s">
        <v>82</v>
      </c>
      <c r="C29" s="74" t="s">
        <v>83</v>
      </c>
      <c r="D29" s="419">
        <v>0</v>
      </c>
      <c r="E29" s="75"/>
    </row>
    <row r="30" spans="2:5" ht="28.5" customHeight="1" x14ac:dyDescent="0.25">
      <c r="B30" s="84" t="s">
        <v>84</v>
      </c>
      <c r="C30" s="74" t="s">
        <v>85</v>
      </c>
      <c r="D30" s="419">
        <v>0</v>
      </c>
      <c r="E30" s="75"/>
    </row>
    <row r="31" spans="2:5" ht="29.25" customHeight="1" x14ac:dyDescent="0.2">
      <c r="B31" s="84" t="s">
        <v>86</v>
      </c>
      <c r="C31" s="85" t="s">
        <v>87</v>
      </c>
      <c r="D31" s="424">
        <v>0</v>
      </c>
      <c r="E31" s="75"/>
    </row>
    <row r="32" spans="2:5" ht="18.75" customHeight="1" x14ac:dyDescent="0.25">
      <c r="B32" s="84" t="s">
        <v>88</v>
      </c>
      <c r="C32" s="74" t="s">
        <v>89</v>
      </c>
      <c r="D32" s="419">
        <v>0</v>
      </c>
      <c r="E32" s="75"/>
    </row>
    <row r="33" spans="2:5" ht="28.5" x14ac:dyDescent="0.25">
      <c r="B33" s="86" t="s">
        <v>90</v>
      </c>
      <c r="C33" s="74" t="s">
        <v>91</v>
      </c>
      <c r="D33" s="419">
        <v>0</v>
      </c>
      <c r="E33" s="75"/>
    </row>
    <row r="34" spans="2:5" x14ac:dyDescent="0.25">
      <c r="B34" s="84" t="s">
        <v>92</v>
      </c>
      <c r="C34" s="74" t="s">
        <v>93</v>
      </c>
      <c r="D34" s="419">
        <v>0</v>
      </c>
      <c r="E34" s="75"/>
    </row>
    <row r="35" spans="2:5" ht="28.5" x14ac:dyDescent="0.25">
      <c r="B35" s="86" t="s">
        <v>94</v>
      </c>
      <c r="C35" s="74" t="s">
        <v>95</v>
      </c>
      <c r="D35" s="419">
        <v>0</v>
      </c>
      <c r="E35" s="75"/>
    </row>
    <row r="36" spans="2:5" s="70" customFormat="1" x14ac:dyDescent="0.25">
      <c r="B36" s="87" t="s">
        <v>96</v>
      </c>
      <c r="C36" s="80" t="s">
        <v>97</v>
      </c>
      <c r="D36" s="422">
        <v>0</v>
      </c>
      <c r="E36" s="81"/>
    </row>
    <row r="37" spans="2:5" x14ac:dyDescent="0.25">
      <c r="B37" s="71" t="s">
        <v>98</v>
      </c>
      <c r="C37" s="88" t="s">
        <v>99</v>
      </c>
      <c r="D37" s="425">
        <v>0</v>
      </c>
      <c r="E37" s="75"/>
    </row>
    <row r="38" spans="2:5" x14ac:dyDescent="0.2">
      <c r="B38" s="71" t="s">
        <v>100</v>
      </c>
      <c r="C38" s="85" t="s">
        <v>101</v>
      </c>
      <c r="D38" s="424">
        <v>0</v>
      </c>
      <c r="E38" s="75"/>
    </row>
    <row r="39" spans="2:5" ht="28.5" x14ac:dyDescent="0.25">
      <c r="B39" s="71" t="s">
        <v>102</v>
      </c>
      <c r="C39" s="88" t="s">
        <v>103</v>
      </c>
      <c r="D39" s="425">
        <v>0</v>
      </c>
      <c r="E39" s="75"/>
    </row>
    <row r="40" spans="2:5" ht="28.5" x14ac:dyDescent="0.25">
      <c r="B40" s="71" t="s">
        <v>104</v>
      </c>
      <c r="C40" s="88" t="s">
        <v>105</v>
      </c>
      <c r="D40" s="425">
        <v>0</v>
      </c>
      <c r="E40" s="75"/>
    </row>
    <row r="41" spans="2:5" x14ac:dyDescent="0.25">
      <c r="B41" s="87" t="s">
        <v>106</v>
      </c>
      <c r="C41" s="89" t="s">
        <v>107</v>
      </c>
      <c r="D41" s="426">
        <v>0</v>
      </c>
      <c r="E41" s="90"/>
    </row>
    <row r="42" spans="2:5" ht="28.5" x14ac:dyDescent="0.25">
      <c r="B42" s="91" t="s">
        <v>108</v>
      </c>
      <c r="C42" s="82" t="s">
        <v>109</v>
      </c>
      <c r="D42" s="423">
        <v>0</v>
      </c>
      <c r="E42" s="75"/>
    </row>
    <row r="43" spans="2:5" x14ac:dyDescent="0.25">
      <c r="B43" s="91" t="s">
        <v>110</v>
      </c>
      <c r="C43" s="82" t="s">
        <v>111</v>
      </c>
      <c r="D43" s="423">
        <v>0</v>
      </c>
      <c r="E43" s="75"/>
    </row>
    <row r="44" spans="2:5" x14ac:dyDescent="0.25">
      <c r="B44" s="87" t="s">
        <v>112</v>
      </c>
      <c r="C44" s="92" t="s">
        <v>113</v>
      </c>
      <c r="D44" s="427">
        <v>0</v>
      </c>
      <c r="E44" s="90"/>
    </row>
    <row r="45" spans="2:5" ht="15" thickBot="1" x14ac:dyDescent="0.3">
      <c r="B45" s="93"/>
      <c r="C45" s="94"/>
      <c r="D45" s="428"/>
      <c r="E45" s="95"/>
    </row>
    <row r="46" spans="2:5" ht="15" thickBot="1" x14ac:dyDescent="0.3">
      <c r="B46" s="63" t="s">
        <v>114</v>
      </c>
      <c r="C46" s="64" t="s">
        <v>7</v>
      </c>
      <c r="D46" s="416"/>
      <c r="E46" s="66"/>
    </row>
    <row r="47" spans="2:5" x14ac:dyDescent="0.25">
      <c r="B47" s="96" t="s">
        <v>115</v>
      </c>
      <c r="C47" s="68" t="s">
        <v>116</v>
      </c>
      <c r="D47" s="417">
        <v>0</v>
      </c>
      <c r="E47" s="97"/>
    </row>
    <row r="48" spans="2:5" x14ac:dyDescent="0.25">
      <c r="B48" s="98" t="s">
        <v>117</v>
      </c>
      <c r="C48" s="99" t="s">
        <v>118</v>
      </c>
      <c r="D48" s="429">
        <v>0</v>
      </c>
      <c r="E48" s="73"/>
    </row>
    <row r="49" spans="2:5" x14ac:dyDescent="0.25">
      <c r="B49" s="100" t="s">
        <v>119</v>
      </c>
      <c r="C49" s="99" t="s">
        <v>120</v>
      </c>
      <c r="D49" s="429">
        <v>0</v>
      </c>
      <c r="E49" s="73"/>
    </row>
    <row r="50" spans="2:5" x14ac:dyDescent="0.25">
      <c r="B50" s="79" t="s">
        <v>121</v>
      </c>
      <c r="C50" s="80" t="s">
        <v>122</v>
      </c>
      <c r="D50" s="422">
        <v>0</v>
      </c>
      <c r="E50" s="81"/>
    </row>
    <row r="51" spans="2:5" x14ac:dyDescent="0.2">
      <c r="B51" s="71" t="s">
        <v>123</v>
      </c>
      <c r="C51" s="77" t="s">
        <v>124</v>
      </c>
      <c r="D51" s="420">
        <v>0</v>
      </c>
      <c r="E51" s="75"/>
    </row>
    <row r="52" spans="2:5" ht="14.25" customHeight="1" x14ac:dyDescent="0.2">
      <c r="B52" s="83" t="s">
        <v>125</v>
      </c>
      <c r="C52" s="85" t="s">
        <v>126</v>
      </c>
      <c r="D52" s="424">
        <v>0</v>
      </c>
      <c r="E52" s="75"/>
    </row>
    <row r="53" spans="2:5" ht="14.25" customHeight="1" x14ac:dyDescent="0.2">
      <c r="B53" s="83" t="s">
        <v>127</v>
      </c>
      <c r="C53" s="85" t="s">
        <v>128</v>
      </c>
      <c r="D53" s="424">
        <v>0</v>
      </c>
      <c r="E53" s="75"/>
    </row>
    <row r="54" spans="2:5" ht="14.25" customHeight="1" x14ac:dyDescent="0.2">
      <c r="B54" s="83" t="s">
        <v>129</v>
      </c>
      <c r="C54" s="85" t="s">
        <v>130</v>
      </c>
      <c r="D54" s="424">
        <v>0</v>
      </c>
      <c r="E54" s="75"/>
    </row>
    <row r="55" spans="2:5" ht="28.5" x14ac:dyDescent="0.2">
      <c r="B55" s="71" t="s">
        <v>131</v>
      </c>
      <c r="C55" s="85" t="s">
        <v>132</v>
      </c>
      <c r="D55" s="424">
        <v>0</v>
      </c>
      <c r="E55" s="75"/>
    </row>
    <row r="56" spans="2:5" ht="42.75" x14ac:dyDescent="0.25">
      <c r="B56" s="86" t="s">
        <v>133</v>
      </c>
      <c r="C56" s="74" t="s">
        <v>134</v>
      </c>
      <c r="D56" s="419">
        <v>0</v>
      </c>
      <c r="E56" s="75"/>
    </row>
    <row r="57" spans="2:5" ht="29.25" customHeight="1" x14ac:dyDescent="0.25">
      <c r="B57" s="86" t="s">
        <v>135</v>
      </c>
      <c r="C57" s="74" t="s">
        <v>136</v>
      </c>
      <c r="D57" s="419">
        <v>0</v>
      </c>
      <c r="E57" s="75"/>
    </row>
    <row r="58" spans="2:5" ht="29.25" customHeight="1" x14ac:dyDescent="0.25">
      <c r="B58" s="86" t="s">
        <v>137</v>
      </c>
      <c r="C58" s="74" t="s">
        <v>138</v>
      </c>
      <c r="D58" s="419">
        <v>0</v>
      </c>
      <c r="E58" s="75"/>
    </row>
    <row r="59" spans="2:5" ht="18" customHeight="1" x14ac:dyDescent="0.25">
      <c r="B59" s="86" t="s">
        <v>139</v>
      </c>
      <c r="C59" s="74" t="s">
        <v>140</v>
      </c>
      <c r="D59" s="419">
        <v>0</v>
      </c>
      <c r="E59" s="75"/>
    </row>
    <row r="60" spans="2:5" x14ac:dyDescent="0.2">
      <c r="B60" s="86" t="s">
        <v>141</v>
      </c>
      <c r="C60" s="77" t="s">
        <v>93</v>
      </c>
      <c r="D60" s="420">
        <v>0</v>
      </c>
      <c r="E60" s="75"/>
    </row>
    <row r="61" spans="2:5" x14ac:dyDescent="0.25">
      <c r="B61" s="87" t="s">
        <v>142</v>
      </c>
      <c r="C61" s="80" t="s">
        <v>143</v>
      </c>
      <c r="D61" s="422">
        <v>0</v>
      </c>
      <c r="E61" s="90"/>
    </row>
    <row r="62" spans="2:5" x14ac:dyDescent="0.25">
      <c r="B62" s="71" t="s">
        <v>144</v>
      </c>
      <c r="C62" s="88" t="s">
        <v>145</v>
      </c>
      <c r="D62" s="425">
        <v>0</v>
      </c>
      <c r="E62" s="75"/>
    </row>
    <row r="63" spans="2:5" x14ac:dyDescent="0.2">
      <c r="B63" s="71" t="s">
        <v>146</v>
      </c>
      <c r="C63" s="85" t="s">
        <v>147</v>
      </c>
      <c r="D63" s="424">
        <v>0</v>
      </c>
      <c r="E63" s="75"/>
    </row>
    <row r="64" spans="2:5" ht="28.5" x14ac:dyDescent="0.25">
      <c r="B64" s="71" t="s">
        <v>148</v>
      </c>
      <c r="C64" s="88" t="s">
        <v>149</v>
      </c>
      <c r="D64" s="425">
        <v>0</v>
      </c>
      <c r="E64" s="75"/>
    </row>
    <row r="65" spans="2:5" ht="28.5" x14ac:dyDescent="0.25">
      <c r="B65" s="71" t="s">
        <v>150</v>
      </c>
      <c r="C65" s="88" t="s">
        <v>151</v>
      </c>
      <c r="D65" s="425">
        <v>0</v>
      </c>
      <c r="E65" s="75"/>
    </row>
    <row r="66" spans="2:5" x14ac:dyDescent="0.25">
      <c r="B66" s="87" t="s">
        <v>152</v>
      </c>
      <c r="C66" s="89" t="s">
        <v>107</v>
      </c>
      <c r="D66" s="426">
        <v>0</v>
      </c>
      <c r="E66" s="90"/>
    </row>
    <row r="67" spans="2:5" ht="28.5" x14ac:dyDescent="0.2">
      <c r="B67" s="86" t="s">
        <v>153</v>
      </c>
      <c r="C67" s="85" t="s">
        <v>154</v>
      </c>
      <c r="D67" s="424">
        <v>0</v>
      </c>
      <c r="E67" s="75"/>
    </row>
    <row r="68" spans="2:5" x14ac:dyDescent="0.25">
      <c r="B68" s="86" t="s">
        <v>155</v>
      </c>
      <c r="C68" s="82" t="s">
        <v>111</v>
      </c>
      <c r="D68" s="423">
        <v>0</v>
      </c>
      <c r="E68" s="75"/>
    </row>
    <row r="69" spans="2:5" x14ac:dyDescent="0.25">
      <c r="B69" s="87" t="s">
        <v>156</v>
      </c>
      <c r="C69" s="92" t="s">
        <v>157</v>
      </c>
      <c r="D69" s="427">
        <v>0</v>
      </c>
      <c r="E69" s="90"/>
    </row>
    <row r="70" spans="2:5" ht="15" thickBot="1" x14ac:dyDescent="0.25">
      <c r="B70" s="101"/>
      <c r="C70" s="102"/>
      <c r="D70" s="430"/>
      <c r="E70" s="95"/>
    </row>
    <row r="71" spans="2:5" ht="15" thickBot="1" x14ac:dyDescent="0.3">
      <c r="B71" s="63" t="s">
        <v>158</v>
      </c>
      <c r="C71" s="64" t="s">
        <v>9</v>
      </c>
      <c r="D71" s="416">
        <v>19545</v>
      </c>
      <c r="E71" s="66"/>
    </row>
    <row r="72" spans="2:5" x14ac:dyDescent="0.25">
      <c r="B72" s="103" t="s">
        <v>159</v>
      </c>
      <c r="C72" s="68" t="s">
        <v>160</v>
      </c>
      <c r="D72" s="417">
        <v>19545</v>
      </c>
      <c r="E72" s="97"/>
    </row>
    <row r="73" spans="2:5" x14ac:dyDescent="0.25">
      <c r="B73" s="100" t="s">
        <v>161</v>
      </c>
      <c r="C73" s="99" t="s">
        <v>162</v>
      </c>
      <c r="D73" s="429">
        <v>0</v>
      </c>
      <c r="E73" s="73"/>
    </row>
    <row r="74" spans="2:5" x14ac:dyDescent="0.25">
      <c r="B74" s="100" t="s">
        <v>163</v>
      </c>
      <c r="C74" s="99" t="s">
        <v>164</v>
      </c>
      <c r="D74" s="429">
        <v>0</v>
      </c>
      <c r="E74" s="73"/>
    </row>
    <row r="75" spans="2:5" x14ac:dyDescent="0.25">
      <c r="B75" s="100" t="s">
        <v>165</v>
      </c>
      <c r="C75" s="99" t="s">
        <v>166</v>
      </c>
      <c r="D75" s="429">
        <v>19545</v>
      </c>
      <c r="E75" s="73"/>
    </row>
    <row r="76" spans="2:5" x14ac:dyDescent="0.25">
      <c r="B76" s="79" t="s">
        <v>167</v>
      </c>
      <c r="C76" s="80" t="s">
        <v>168</v>
      </c>
      <c r="D76" s="422">
        <v>0</v>
      </c>
      <c r="E76" s="90"/>
    </row>
    <row r="77" spans="2:5" x14ac:dyDescent="0.25">
      <c r="B77" s="71" t="s">
        <v>169</v>
      </c>
      <c r="C77" s="74" t="s">
        <v>170</v>
      </c>
      <c r="D77" s="419">
        <v>0</v>
      </c>
      <c r="E77" s="75"/>
    </row>
    <row r="78" spans="2:5" x14ac:dyDescent="0.25">
      <c r="B78" s="83" t="s">
        <v>171</v>
      </c>
      <c r="C78" s="74" t="s">
        <v>172</v>
      </c>
      <c r="D78" s="419">
        <v>0</v>
      </c>
      <c r="E78" s="75"/>
    </row>
    <row r="79" spans="2:5" x14ac:dyDescent="0.25">
      <c r="B79" s="83" t="s">
        <v>173</v>
      </c>
      <c r="C79" s="74" t="s">
        <v>174</v>
      </c>
      <c r="D79" s="419">
        <v>0</v>
      </c>
      <c r="E79" s="75"/>
    </row>
    <row r="80" spans="2:5" x14ac:dyDescent="0.25">
      <c r="B80" s="83" t="s">
        <v>175</v>
      </c>
      <c r="C80" s="74" t="s">
        <v>176</v>
      </c>
      <c r="D80" s="419">
        <v>0</v>
      </c>
      <c r="E80" s="75"/>
    </row>
    <row r="81" spans="2:5" ht="28.5" customHeight="1" x14ac:dyDescent="0.2">
      <c r="B81" s="71" t="s">
        <v>177</v>
      </c>
      <c r="C81" s="85" t="s">
        <v>178</v>
      </c>
      <c r="D81" s="424">
        <v>0</v>
      </c>
      <c r="E81" s="75"/>
    </row>
    <row r="82" spans="2:5" ht="32.25" customHeight="1" x14ac:dyDescent="0.2">
      <c r="B82" s="71" t="s">
        <v>179</v>
      </c>
      <c r="C82" s="85" t="s">
        <v>180</v>
      </c>
      <c r="D82" s="424">
        <v>0</v>
      </c>
      <c r="E82" s="75"/>
    </row>
    <row r="83" spans="2:5" ht="28.5" x14ac:dyDescent="0.2">
      <c r="B83" s="71" t="s">
        <v>181</v>
      </c>
      <c r="C83" s="85" t="s">
        <v>182</v>
      </c>
      <c r="D83" s="424">
        <v>0</v>
      </c>
      <c r="E83" s="75"/>
    </row>
    <row r="84" spans="2:5" ht="28.5" x14ac:dyDescent="0.2">
      <c r="B84" s="71" t="s">
        <v>183</v>
      </c>
      <c r="C84" s="85" t="s">
        <v>184</v>
      </c>
      <c r="D84" s="424">
        <v>0</v>
      </c>
      <c r="E84" s="75"/>
    </row>
    <row r="85" spans="2:5" x14ac:dyDescent="0.25">
      <c r="B85" s="87" t="s">
        <v>185</v>
      </c>
      <c r="C85" s="80" t="s">
        <v>186</v>
      </c>
      <c r="D85" s="422">
        <v>0</v>
      </c>
      <c r="E85" s="90"/>
    </row>
    <row r="86" spans="2:5" ht="14.25" customHeight="1" x14ac:dyDescent="0.25">
      <c r="B86" s="71" t="s">
        <v>187</v>
      </c>
      <c r="C86" s="88" t="s">
        <v>188</v>
      </c>
      <c r="D86" s="425">
        <v>0</v>
      </c>
      <c r="E86" s="75"/>
    </row>
    <row r="87" spans="2:5" ht="14.25" customHeight="1" x14ac:dyDescent="0.2">
      <c r="B87" s="71" t="s">
        <v>189</v>
      </c>
      <c r="C87" s="85" t="s">
        <v>101</v>
      </c>
      <c r="D87" s="424">
        <v>0</v>
      </c>
      <c r="E87" s="75"/>
    </row>
    <row r="88" spans="2:5" ht="28.5" x14ac:dyDescent="0.25">
      <c r="B88" s="71" t="s">
        <v>190</v>
      </c>
      <c r="C88" s="88" t="s">
        <v>103</v>
      </c>
      <c r="D88" s="425">
        <v>0</v>
      </c>
      <c r="E88" s="75"/>
    </row>
    <row r="89" spans="2:5" ht="28.5" x14ac:dyDescent="0.25">
      <c r="B89" s="71" t="s">
        <v>191</v>
      </c>
      <c r="C89" s="88" t="s">
        <v>151</v>
      </c>
      <c r="D89" s="425">
        <v>0</v>
      </c>
      <c r="E89" s="75"/>
    </row>
    <row r="90" spans="2:5" x14ac:dyDescent="0.25">
      <c r="B90" s="79" t="s">
        <v>192</v>
      </c>
      <c r="C90" s="89" t="s">
        <v>107</v>
      </c>
      <c r="D90" s="426">
        <v>0</v>
      </c>
      <c r="E90" s="90"/>
    </row>
    <row r="91" spans="2:5" ht="28.5" x14ac:dyDescent="0.2">
      <c r="B91" s="86" t="s">
        <v>193</v>
      </c>
      <c r="C91" s="85" t="s">
        <v>194</v>
      </c>
      <c r="D91" s="424">
        <v>0</v>
      </c>
      <c r="E91" s="75"/>
    </row>
    <row r="92" spans="2:5" x14ac:dyDescent="0.25">
      <c r="B92" s="86" t="s">
        <v>195</v>
      </c>
      <c r="C92" s="82" t="s">
        <v>111</v>
      </c>
      <c r="D92" s="423">
        <v>0</v>
      </c>
      <c r="E92" s="75"/>
    </row>
    <row r="93" spans="2:5" ht="15" thickBot="1" x14ac:dyDescent="0.3">
      <c r="B93" s="104" t="s">
        <v>196</v>
      </c>
      <c r="C93" s="105" t="s">
        <v>197</v>
      </c>
      <c r="D93" s="431">
        <v>0</v>
      </c>
      <c r="E93" s="106"/>
    </row>
    <row r="94" spans="2:5" ht="15" thickBot="1" x14ac:dyDescent="0.3">
      <c r="B94" s="107"/>
      <c r="C94" s="108"/>
      <c r="D94" s="108"/>
      <c r="E94" s="109"/>
    </row>
    <row r="95" spans="2:5" ht="57.2" customHeight="1" thickBot="1" x14ac:dyDescent="0.3">
      <c r="B95" s="595" t="s">
        <v>198</v>
      </c>
      <c r="C95" s="596"/>
      <c r="D95" s="596"/>
      <c r="E95" s="597"/>
    </row>
    <row r="96" spans="2:5" x14ac:dyDescent="0.25">
      <c r="B96" s="107"/>
      <c r="C96" s="108"/>
      <c r="D96" s="108"/>
      <c r="E96" s="109"/>
    </row>
    <row r="97" spans="2:5" x14ac:dyDescent="0.25">
      <c r="B97" s="107"/>
      <c r="C97" s="108"/>
      <c r="D97" s="108"/>
      <c r="E97" s="109"/>
    </row>
    <row r="98" spans="2:5" x14ac:dyDescent="0.25">
      <c r="B98" s="107"/>
      <c r="C98" s="108"/>
      <c r="D98" s="108"/>
      <c r="E98" s="109"/>
    </row>
    <row r="99" spans="2:5" x14ac:dyDescent="0.25">
      <c r="C99" s="76"/>
      <c r="D99" s="76"/>
    </row>
  </sheetData>
  <sheetProtection algorithmName="SHA-512" hashValue="kHymPTYMJBQHz5Tm8b7aaYwZW8ZKiLN+rTnyQ8CoFfKO1e6VfoPf1aSu9htagEKU98rRCgEUUrtuJNbMMioq+w==" saltValue="BK7FMgoMNuN7Dyb5dfmVuA==" spinCount="100000" sheet="1" objects="1" scenarios="1"/>
  <mergeCells count="5">
    <mergeCell ref="B1:E1"/>
    <mergeCell ref="B2:E2"/>
    <mergeCell ref="B3:E3"/>
    <mergeCell ref="C8:E8"/>
    <mergeCell ref="B95:E9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1" fitToHeight="2" orientation="portrait" r:id="rId1"/>
  <headerFooter>
    <oddHeader>&amp;L&amp;"Tahoma,Bold"&amp;10Банка/Штедилница______________________&amp;R&amp;"Tahoma,Bold"&amp;10Образец ССО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zoomScale="90" zoomScaleNormal="90" workbookViewId="0"/>
  </sheetViews>
  <sheetFormatPr defaultColWidth="9.140625" defaultRowHeight="14.25" x14ac:dyDescent="0.2"/>
  <cols>
    <col min="1" max="1" width="8.7109375" style="112" customWidth="1"/>
    <col min="2" max="2" width="65.42578125" style="112" customWidth="1"/>
    <col min="3" max="3" width="16.140625" style="112" customWidth="1"/>
    <col min="4" max="4" width="17.140625" style="112" customWidth="1"/>
    <col min="5" max="5" width="15.28515625" style="112" customWidth="1"/>
    <col min="6" max="16384" width="9.140625" style="112"/>
  </cols>
  <sheetData>
    <row r="1" spans="1:4" x14ac:dyDescent="0.2">
      <c r="A1" s="111"/>
      <c r="B1" s="111"/>
      <c r="C1" s="111"/>
    </row>
    <row r="2" spans="1:4" x14ac:dyDescent="0.2">
      <c r="A2" s="598" t="s">
        <v>199</v>
      </c>
      <c r="B2" s="598"/>
      <c r="C2" s="598"/>
      <c r="D2" s="598"/>
    </row>
    <row r="3" spans="1:4" x14ac:dyDescent="0.2">
      <c r="A3" s="598" t="s">
        <v>413</v>
      </c>
      <c r="B3" s="598"/>
      <c r="C3" s="598"/>
      <c r="D3" s="598"/>
    </row>
    <row r="4" spans="1:4" x14ac:dyDescent="0.2">
      <c r="A4" s="113"/>
      <c r="B4" s="113"/>
      <c r="C4" s="113"/>
      <c r="D4" s="113"/>
    </row>
    <row r="5" spans="1:4" ht="15" thickBot="1" x14ac:dyDescent="0.25">
      <c r="C5" s="114" t="s">
        <v>39</v>
      </c>
    </row>
    <row r="6" spans="1:4" ht="30.75" customHeight="1" thickBot="1" x14ac:dyDescent="0.25">
      <c r="A6" s="115" t="s">
        <v>200</v>
      </c>
      <c r="B6" s="116" t="s">
        <v>201</v>
      </c>
      <c r="C6" s="117" t="s">
        <v>202</v>
      </c>
      <c r="D6" s="117" t="s">
        <v>4</v>
      </c>
    </row>
    <row r="7" spans="1:4" ht="15" thickBot="1" x14ac:dyDescent="0.25">
      <c r="A7" s="118">
        <v>1</v>
      </c>
      <c r="B7" s="119">
        <v>2</v>
      </c>
      <c r="C7" s="120">
        <v>3</v>
      </c>
      <c r="D7" s="121">
        <v>4</v>
      </c>
    </row>
    <row r="8" spans="1:4" ht="15.75" customHeight="1" thickBot="1" x14ac:dyDescent="0.25">
      <c r="A8" s="122" t="s">
        <v>43</v>
      </c>
      <c r="B8" s="599" t="s">
        <v>203</v>
      </c>
      <c r="C8" s="600"/>
      <c r="D8" s="601"/>
    </row>
    <row r="9" spans="1:4" s="127" customFormat="1" x14ac:dyDescent="0.2">
      <c r="A9" s="123">
        <v>1</v>
      </c>
      <c r="B9" s="124" t="s">
        <v>204</v>
      </c>
      <c r="C9" s="125"/>
      <c r="D9" s="126"/>
    </row>
    <row r="10" spans="1:4" ht="28.5" x14ac:dyDescent="0.2">
      <c r="A10" s="128">
        <v>1.1000000000000001</v>
      </c>
      <c r="B10" s="129" t="s">
        <v>205</v>
      </c>
      <c r="C10" s="433">
        <v>89115932.459999993</v>
      </c>
      <c r="D10" s="130"/>
    </row>
    <row r="11" spans="1:4" ht="15" thickBot="1" x14ac:dyDescent="0.25">
      <c r="A11" s="131">
        <v>1.2</v>
      </c>
      <c r="B11" s="129" t="s">
        <v>206</v>
      </c>
      <c r="C11" s="433">
        <v>7129274.5967999995</v>
      </c>
      <c r="D11" s="130"/>
    </row>
    <row r="12" spans="1:4" x14ac:dyDescent="0.2">
      <c r="A12" s="123">
        <v>2</v>
      </c>
      <c r="B12" s="124" t="s">
        <v>207</v>
      </c>
      <c r="C12" s="132"/>
      <c r="D12" s="133"/>
    </row>
    <row r="13" spans="1:4" x14ac:dyDescent="0.2">
      <c r="A13" s="128">
        <v>2.1</v>
      </c>
      <c r="B13" s="129" t="s">
        <v>208</v>
      </c>
      <c r="C13" s="434">
        <v>1962497.9987541698</v>
      </c>
      <c r="D13" s="134"/>
    </row>
    <row r="14" spans="1:4" x14ac:dyDescent="0.2">
      <c r="A14" s="128">
        <v>2.2000000000000002</v>
      </c>
      <c r="B14" s="129" t="s">
        <v>209</v>
      </c>
      <c r="C14" s="435">
        <v>0</v>
      </c>
      <c r="D14" s="135"/>
    </row>
    <row r="15" spans="1:4" x14ac:dyDescent="0.2">
      <c r="A15" s="131">
        <v>2.2999999999999998</v>
      </c>
      <c r="B15" s="129" t="s">
        <v>210</v>
      </c>
      <c r="C15" s="435">
        <v>156999.83990033358</v>
      </c>
      <c r="D15" s="135"/>
    </row>
    <row r="16" spans="1:4" ht="15" thickBot="1" x14ac:dyDescent="0.25">
      <c r="A16" s="136">
        <v>2.4</v>
      </c>
      <c r="B16" s="137" t="s">
        <v>211</v>
      </c>
      <c r="C16" s="436">
        <v>1962497.9987541698</v>
      </c>
      <c r="D16" s="138"/>
    </row>
    <row r="17" spans="1:4" ht="16.5" customHeight="1" x14ac:dyDescent="0.2">
      <c r="A17" s="123">
        <v>3</v>
      </c>
      <c r="B17" s="139" t="s">
        <v>212</v>
      </c>
      <c r="C17" s="140"/>
      <c r="D17" s="141"/>
    </row>
    <row r="18" spans="1:4" ht="28.5" x14ac:dyDescent="0.2">
      <c r="A18" s="128">
        <v>3.1</v>
      </c>
      <c r="B18" s="129" t="s">
        <v>213</v>
      </c>
      <c r="C18" s="437">
        <v>639941.02049999998</v>
      </c>
      <c r="D18" s="142"/>
    </row>
    <row r="19" spans="1:4" ht="28.5" x14ac:dyDescent="0.2">
      <c r="A19" s="143">
        <v>3.2</v>
      </c>
      <c r="B19" s="144" t="s">
        <v>214</v>
      </c>
      <c r="C19" s="438">
        <v>0</v>
      </c>
      <c r="D19" s="145"/>
    </row>
    <row r="20" spans="1:4" ht="15" thickBot="1" x14ac:dyDescent="0.25">
      <c r="A20" s="146">
        <v>3.3</v>
      </c>
      <c r="B20" s="147" t="s">
        <v>215</v>
      </c>
      <c r="C20" s="439">
        <v>7999262.7562499996</v>
      </c>
      <c r="D20" s="148"/>
    </row>
    <row r="21" spans="1:4" x14ac:dyDescent="0.2">
      <c r="A21" s="149">
        <v>4</v>
      </c>
      <c r="B21" s="150" t="s">
        <v>216</v>
      </c>
      <c r="C21" s="151"/>
      <c r="D21" s="152"/>
    </row>
    <row r="22" spans="1:4" ht="28.5" x14ac:dyDescent="0.2">
      <c r="A22" s="153">
        <v>4.0999999999999996</v>
      </c>
      <c r="B22" s="129" t="s">
        <v>217</v>
      </c>
      <c r="C22" s="435">
        <v>0</v>
      </c>
      <c r="D22" s="154"/>
    </row>
    <row r="23" spans="1:4" x14ac:dyDescent="0.2">
      <c r="A23" s="153">
        <v>4.2</v>
      </c>
      <c r="B23" s="155" t="s">
        <v>218</v>
      </c>
      <c r="C23" s="435">
        <v>0</v>
      </c>
      <c r="D23" s="154"/>
    </row>
    <row r="24" spans="1:4" ht="28.5" x14ac:dyDescent="0.2">
      <c r="A24" s="156">
        <v>4.3</v>
      </c>
      <c r="B24" s="129" t="s">
        <v>219</v>
      </c>
      <c r="C24" s="435">
        <v>0</v>
      </c>
      <c r="D24" s="154"/>
    </row>
    <row r="25" spans="1:4" ht="28.5" x14ac:dyDescent="0.2">
      <c r="A25" s="156">
        <v>4.4000000000000004</v>
      </c>
      <c r="B25" s="129" t="s">
        <v>220</v>
      </c>
      <c r="C25" s="440">
        <v>1515.1135999999999</v>
      </c>
      <c r="D25" s="154"/>
    </row>
    <row r="26" spans="1:4" ht="28.5" x14ac:dyDescent="0.2">
      <c r="A26" s="153">
        <v>4.5</v>
      </c>
      <c r="B26" s="129" t="s">
        <v>221</v>
      </c>
      <c r="C26" s="441">
        <v>1515.1135999999999</v>
      </c>
      <c r="D26" s="157"/>
    </row>
    <row r="27" spans="1:4" x14ac:dyDescent="0.2">
      <c r="A27" s="158">
        <v>4.5999999999999996</v>
      </c>
      <c r="B27" s="137" t="s">
        <v>222</v>
      </c>
      <c r="C27" s="441">
        <v>18938.919999999998</v>
      </c>
      <c r="D27" s="159"/>
    </row>
    <row r="28" spans="1:4" s="127" customFormat="1" ht="16.5" customHeight="1" x14ac:dyDescent="0.2">
      <c r="A28" s="160">
        <v>5</v>
      </c>
      <c r="B28" s="161" t="s">
        <v>223</v>
      </c>
      <c r="C28" s="442">
        <f>C10+C16+C20+C27</f>
        <v>99096632.135004163</v>
      </c>
      <c r="D28" s="162"/>
    </row>
    <row r="29" spans="1:4" ht="15" thickBot="1" x14ac:dyDescent="0.25">
      <c r="A29" s="163">
        <v>6</v>
      </c>
      <c r="B29" s="147" t="s">
        <v>224</v>
      </c>
      <c r="C29" s="439">
        <f>C28*8%</f>
        <v>7927730.5708003333</v>
      </c>
      <c r="D29" s="148"/>
    </row>
    <row r="30" spans="1:4" s="127" customFormat="1" ht="15" thickBot="1" x14ac:dyDescent="0.25">
      <c r="A30" s="164">
        <v>7</v>
      </c>
      <c r="B30" s="165" t="s">
        <v>225</v>
      </c>
      <c r="C30" s="443">
        <v>20208120.333999999</v>
      </c>
      <c r="D30" s="166"/>
    </row>
    <row r="31" spans="1:4" ht="15" thickBot="1" x14ac:dyDescent="0.25">
      <c r="A31" s="167">
        <v>8</v>
      </c>
      <c r="B31" s="168" t="s">
        <v>226</v>
      </c>
      <c r="C31" s="444">
        <f>C30/C28</f>
        <v>0.20392338163893897</v>
      </c>
      <c r="D31" s="169"/>
    </row>
    <row r="32" spans="1:4" x14ac:dyDescent="0.2">
      <c r="A32" s="170"/>
      <c r="B32" s="170"/>
      <c r="C32" s="170"/>
    </row>
    <row r="33" spans="1:3" x14ac:dyDescent="0.2">
      <c r="A33" s="170"/>
      <c r="B33" s="170"/>
      <c r="C33" s="170"/>
    </row>
    <row r="34" spans="1:3" x14ac:dyDescent="0.2">
      <c r="A34" s="170"/>
    </row>
    <row r="35" spans="1:3" x14ac:dyDescent="0.2">
      <c r="A35" s="170"/>
    </row>
    <row r="36" spans="1:3" x14ac:dyDescent="0.2">
      <c r="A36" s="170"/>
    </row>
    <row r="37" spans="1:3" x14ac:dyDescent="0.2">
      <c r="A37" s="170"/>
    </row>
  </sheetData>
  <sheetProtection algorithmName="SHA-512" hashValue="cegQOHDOzv53jaBWTl8H8nVhPLPM2uanmHTVcjpsB2giuVZ2cJO/XlsK/kjHOTDMCmtR2vZg3/aobB+sGNTmRg==" saltValue="tRkogf2CVNjaywwxf8H5Ng==" spinCount="100000" sheet="1" objects="1" scenarios="1"/>
  <mergeCells count="3">
    <mergeCell ref="A2:D2"/>
    <mergeCell ref="A3:D3"/>
    <mergeCell ref="B8:D8"/>
  </mergeCells>
  <printOptions horizontalCentered="1"/>
  <pageMargins left="0.7" right="0.7" top="0.48" bottom="0.17" header="0.17" footer="0.17"/>
  <pageSetup paperSize="9" scale="82" orientation="landscape" r:id="rId1"/>
  <headerFooter alignWithMargins="0">
    <oddHeader>&amp;L&amp;"тахома,Bold"&amp;10Банка/Штедилница________________________________&amp;R&amp;"Tahoma,Bold"&amp;10Образец АПРО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="80" zoomScaleNormal="80" workbookViewId="0"/>
  </sheetViews>
  <sheetFormatPr defaultRowHeight="14.25" x14ac:dyDescent="0.2"/>
  <cols>
    <col min="1" max="1" width="6.28515625" style="172" customWidth="1"/>
    <col min="2" max="2" width="56.5703125" style="112" customWidth="1"/>
    <col min="3" max="3" width="15.85546875" style="112" bestFit="1" customWidth="1"/>
    <col min="4" max="4" width="13" style="112" bestFit="1" customWidth="1"/>
    <col min="5" max="5" width="21.42578125" style="112" bestFit="1" customWidth="1"/>
    <col min="6" max="6" width="10.85546875" style="112" bestFit="1" customWidth="1"/>
    <col min="7" max="7" width="17.85546875" style="112" customWidth="1"/>
    <col min="8" max="8" width="23.140625" style="112" bestFit="1" customWidth="1"/>
    <col min="9" max="9" width="16.140625" style="112" customWidth="1"/>
    <col min="10" max="10" width="23.7109375" style="112" customWidth="1"/>
    <col min="11" max="11" width="19.7109375" style="112" customWidth="1"/>
    <col min="12" max="12" width="50.140625" style="112" customWidth="1"/>
    <col min="13" max="13" width="37.5703125" style="112" customWidth="1"/>
    <col min="14" max="253" width="9.140625" style="112"/>
    <col min="254" max="254" width="5" style="112" customWidth="1"/>
    <col min="255" max="255" width="21.5703125" style="112" customWidth="1"/>
    <col min="256" max="256" width="12" style="112" customWidth="1"/>
    <col min="257" max="257" width="10.42578125" style="112" customWidth="1"/>
    <col min="258" max="258" width="16.5703125" style="112" customWidth="1"/>
    <col min="259" max="259" width="8.5703125" style="112" customWidth="1"/>
    <col min="260" max="260" width="16.140625" style="112" bestFit="1" customWidth="1"/>
    <col min="261" max="261" width="12.140625" style="112" customWidth="1"/>
    <col min="262" max="262" width="12.5703125" style="112" customWidth="1"/>
    <col min="263" max="264" width="15.7109375" style="112" customWidth="1"/>
    <col min="265" max="265" width="11.7109375" style="112" customWidth="1"/>
    <col min="266" max="266" width="14.28515625" style="112" customWidth="1"/>
    <col min="267" max="267" width="15.5703125" style="112" customWidth="1"/>
    <col min="268" max="509" width="9.140625" style="112"/>
    <col min="510" max="510" width="5" style="112" customWidth="1"/>
    <col min="511" max="511" width="21.5703125" style="112" customWidth="1"/>
    <col min="512" max="512" width="12" style="112" customWidth="1"/>
    <col min="513" max="513" width="10.42578125" style="112" customWidth="1"/>
    <col min="514" max="514" width="16.5703125" style="112" customWidth="1"/>
    <col min="515" max="515" width="8.5703125" style="112" customWidth="1"/>
    <col min="516" max="516" width="16.140625" style="112" bestFit="1" customWidth="1"/>
    <col min="517" max="517" width="12.140625" style="112" customWidth="1"/>
    <col min="518" max="518" width="12.5703125" style="112" customWidth="1"/>
    <col min="519" max="520" width="15.7109375" style="112" customWidth="1"/>
    <col min="521" max="521" width="11.7109375" style="112" customWidth="1"/>
    <col min="522" max="522" width="14.28515625" style="112" customWidth="1"/>
    <col min="523" max="523" width="15.5703125" style="112" customWidth="1"/>
    <col min="524" max="765" width="9.140625" style="112"/>
    <col min="766" max="766" width="5" style="112" customWidth="1"/>
    <col min="767" max="767" width="21.5703125" style="112" customWidth="1"/>
    <col min="768" max="768" width="12" style="112" customWidth="1"/>
    <col min="769" max="769" width="10.42578125" style="112" customWidth="1"/>
    <col min="770" max="770" width="16.5703125" style="112" customWidth="1"/>
    <col min="771" max="771" width="8.5703125" style="112" customWidth="1"/>
    <col min="772" max="772" width="16.140625" style="112" bestFit="1" customWidth="1"/>
    <col min="773" max="773" width="12.140625" style="112" customWidth="1"/>
    <col min="774" max="774" width="12.5703125" style="112" customWidth="1"/>
    <col min="775" max="776" width="15.7109375" style="112" customWidth="1"/>
    <col min="777" max="777" width="11.7109375" style="112" customWidth="1"/>
    <col min="778" max="778" width="14.28515625" style="112" customWidth="1"/>
    <col min="779" max="779" width="15.5703125" style="112" customWidth="1"/>
    <col min="780" max="1021" width="9.140625" style="112"/>
    <col min="1022" max="1022" width="5" style="112" customWidth="1"/>
    <col min="1023" max="1023" width="21.5703125" style="112" customWidth="1"/>
    <col min="1024" max="1024" width="12" style="112" customWidth="1"/>
    <col min="1025" max="1025" width="10.42578125" style="112" customWidth="1"/>
    <col min="1026" max="1026" width="16.5703125" style="112" customWidth="1"/>
    <col min="1027" max="1027" width="8.5703125" style="112" customWidth="1"/>
    <col min="1028" max="1028" width="16.140625" style="112" bestFit="1" customWidth="1"/>
    <col min="1029" max="1029" width="12.140625" style="112" customWidth="1"/>
    <col min="1030" max="1030" width="12.5703125" style="112" customWidth="1"/>
    <col min="1031" max="1032" width="15.7109375" style="112" customWidth="1"/>
    <col min="1033" max="1033" width="11.7109375" style="112" customWidth="1"/>
    <col min="1034" max="1034" width="14.28515625" style="112" customWidth="1"/>
    <col min="1035" max="1035" width="15.5703125" style="112" customWidth="1"/>
    <col min="1036" max="1277" width="9.140625" style="112"/>
    <col min="1278" max="1278" width="5" style="112" customWidth="1"/>
    <col min="1279" max="1279" width="21.5703125" style="112" customWidth="1"/>
    <col min="1280" max="1280" width="12" style="112" customWidth="1"/>
    <col min="1281" max="1281" width="10.42578125" style="112" customWidth="1"/>
    <col min="1282" max="1282" width="16.5703125" style="112" customWidth="1"/>
    <col min="1283" max="1283" width="8.5703125" style="112" customWidth="1"/>
    <col min="1284" max="1284" width="16.140625" style="112" bestFit="1" customWidth="1"/>
    <col min="1285" max="1285" width="12.140625" style="112" customWidth="1"/>
    <col min="1286" max="1286" width="12.5703125" style="112" customWidth="1"/>
    <col min="1287" max="1288" width="15.7109375" style="112" customWidth="1"/>
    <col min="1289" max="1289" width="11.7109375" style="112" customWidth="1"/>
    <col min="1290" max="1290" width="14.28515625" style="112" customWidth="1"/>
    <col min="1291" max="1291" width="15.5703125" style="112" customWidth="1"/>
    <col min="1292" max="1533" width="9.140625" style="112"/>
    <col min="1534" max="1534" width="5" style="112" customWidth="1"/>
    <col min="1535" max="1535" width="21.5703125" style="112" customWidth="1"/>
    <col min="1536" max="1536" width="12" style="112" customWidth="1"/>
    <col min="1537" max="1537" width="10.42578125" style="112" customWidth="1"/>
    <col min="1538" max="1538" width="16.5703125" style="112" customWidth="1"/>
    <col min="1539" max="1539" width="8.5703125" style="112" customWidth="1"/>
    <col min="1540" max="1540" width="16.140625" style="112" bestFit="1" customWidth="1"/>
    <col min="1541" max="1541" width="12.140625" style="112" customWidth="1"/>
    <col min="1542" max="1542" width="12.5703125" style="112" customWidth="1"/>
    <col min="1543" max="1544" width="15.7109375" style="112" customWidth="1"/>
    <col min="1545" max="1545" width="11.7109375" style="112" customWidth="1"/>
    <col min="1546" max="1546" width="14.28515625" style="112" customWidth="1"/>
    <col min="1547" max="1547" width="15.5703125" style="112" customWidth="1"/>
    <col min="1548" max="1789" width="9.140625" style="112"/>
    <col min="1790" max="1790" width="5" style="112" customWidth="1"/>
    <col min="1791" max="1791" width="21.5703125" style="112" customWidth="1"/>
    <col min="1792" max="1792" width="12" style="112" customWidth="1"/>
    <col min="1793" max="1793" width="10.42578125" style="112" customWidth="1"/>
    <col min="1794" max="1794" width="16.5703125" style="112" customWidth="1"/>
    <col min="1795" max="1795" width="8.5703125" style="112" customWidth="1"/>
    <col min="1796" max="1796" width="16.140625" style="112" bestFit="1" customWidth="1"/>
    <col min="1797" max="1797" width="12.140625" style="112" customWidth="1"/>
    <col min="1798" max="1798" width="12.5703125" style="112" customWidth="1"/>
    <col min="1799" max="1800" width="15.7109375" style="112" customWidth="1"/>
    <col min="1801" max="1801" width="11.7109375" style="112" customWidth="1"/>
    <col min="1802" max="1802" width="14.28515625" style="112" customWidth="1"/>
    <col min="1803" max="1803" width="15.5703125" style="112" customWidth="1"/>
    <col min="1804" max="2045" width="9.140625" style="112"/>
    <col min="2046" max="2046" width="5" style="112" customWidth="1"/>
    <col min="2047" max="2047" width="21.5703125" style="112" customWidth="1"/>
    <col min="2048" max="2048" width="12" style="112" customWidth="1"/>
    <col min="2049" max="2049" width="10.42578125" style="112" customWidth="1"/>
    <col min="2050" max="2050" width="16.5703125" style="112" customWidth="1"/>
    <col min="2051" max="2051" width="8.5703125" style="112" customWidth="1"/>
    <col min="2052" max="2052" width="16.140625" style="112" bestFit="1" customWidth="1"/>
    <col min="2053" max="2053" width="12.140625" style="112" customWidth="1"/>
    <col min="2054" max="2054" width="12.5703125" style="112" customWidth="1"/>
    <col min="2055" max="2056" width="15.7109375" style="112" customWidth="1"/>
    <col min="2057" max="2057" width="11.7109375" style="112" customWidth="1"/>
    <col min="2058" max="2058" width="14.28515625" style="112" customWidth="1"/>
    <col min="2059" max="2059" width="15.5703125" style="112" customWidth="1"/>
    <col min="2060" max="2301" width="9.140625" style="112"/>
    <col min="2302" max="2302" width="5" style="112" customWidth="1"/>
    <col min="2303" max="2303" width="21.5703125" style="112" customWidth="1"/>
    <col min="2304" max="2304" width="12" style="112" customWidth="1"/>
    <col min="2305" max="2305" width="10.42578125" style="112" customWidth="1"/>
    <col min="2306" max="2306" width="16.5703125" style="112" customWidth="1"/>
    <col min="2307" max="2307" width="8.5703125" style="112" customWidth="1"/>
    <col min="2308" max="2308" width="16.140625" style="112" bestFit="1" customWidth="1"/>
    <col min="2309" max="2309" width="12.140625" style="112" customWidth="1"/>
    <col min="2310" max="2310" width="12.5703125" style="112" customWidth="1"/>
    <col min="2311" max="2312" width="15.7109375" style="112" customWidth="1"/>
    <col min="2313" max="2313" width="11.7109375" style="112" customWidth="1"/>
    <col min="2314" max="2314" width="14.28515625" style="112" customWidth="1"/>
    <col min="2315" max="2315" width="15.5703125" style="112" customWidth="1"/>
    <col min="2316" max="2557" width="9.140625" style="112"/>
    <col min="2558" max="2558" width="5" style="112" customWidth="1"/>
    <col min="2559" max="2559" width="21.5703125" style="112" customWidth="1"/>
    <col min="2560" max="2560" width="12" style="112" customWidth="1"/>
    <col min="2561" max="2561" width="10.42578125" style="112" customWidth="1"/>
    <col min="2562" max="2562" width="16.5703125" style="112" customWidth="1"/>
    <col min="2563" max="2563" width="8.5703125" style="112" customWidth="1"/>
    <col min="2564" max="2564" width="16.140625" style="112" bestFit="1" customWidth="1"/>
    <col min="2565" max="2565" width="12.140625" style="112" customWidth="1"/>
    <col min="2566" max="2566" width="12.5703125" style="112" customWidth="1"/>
    <col min="2567" max="2568" width="15.7109375" style="112" customWidth="1"/>
    <col min="2569" max="2569" width="11.7109375" style="112" customWidth="1"/>
    <col min="2570" max="2570" width="14.28515625" style="112" customWidth="1"/>
    <col min="2571" max="2571" width="15.5703125" style="112" customWidth="1"/>
    <col min="2572" max="2813" width="9.140625" style="112"/>
    <col min="2814" max="2814" width="5" style="112" customWidth="1"/>
    <col min="2815" max="2815" width="21.5703125" style="112" customWidth="1"/>
    <col min="2816" max="2816" width="12" style="112" customWidth="1"/>
    <col min="2817" max="2817" width="10.42578125" style="112" customWidth="1"/>
    <col min="2818" max="2818" width="16.5703125" style="112" customWidth="1"/>
    <col min="2819" max="2819" width="8.5703125" style="112" customWidth="1"/>
    <col min="2820" max="2820" width="16.140625" style="112" bestFit="1" customWidth="1"/>
    <col min="2821" max="2821" width="12.140625" style="112" customWidth="1"/>
    <col min="2822" max="2822" width="12.5703125" style="112" customWidth="1"/>
    <col min="2823" max="2824" width="15.7109375" style="112" customWidth="1"/>
    <col min="2825" max="2825" width="11.7109375" style="112" customWidth="1"/>
    <col min="2826" max="2826" width="14.28515625" style="112" customWidth="1"/>
    <col min="2827" max="2827" width="15.5703125" style="112" customWidth="1"/>
    <col min="2828" max="3069" width="9.140625" style="112"/>
    <col min="3070" max="3070" width="5" style="112" customWidth="1"/>
    <col min="3071" max="3071" width="21.5703125" style="112" customWidth="1"/>
    <col min="3072" max="3072" width="12" style="112" customWidth="1"/>
    <col min="3073" max="3073" width="10.42578125" style="112" customWidth="1"/>
    <col min="3074" max="3074" width="16.5703125" style="112" customWidth="1"/>
    <col min="3075" max="3075" width="8.5703125" style="112" customWidth="1"/>
    <col min="3076" max="3076" width="16.140625" style="112" bestFit="1" customWidth="1"/>
    <col min="3077" max="3077" width="12.140625" style="112" customWidth="1"/>
    <col min="3078" max="3078" width="12.5703125" style="112" customWidth="1"/>
    <col min="3079" max="3080" width="15.7109375" style="112" customWidth="1"/>
    <col min="3081" max="3081" width="11.7109375" style="112" customWidth="1"/>
    <col min="3082" max="3082" width="14.28515625" style="112" customWidth="1"/>
    <col min="3083" max="3083" width="15.5703125" style="112" customWidth="1"/>
    <col min="3084" max="3325" width="9.140625" style="112"/>
    <col min="3326" max="3326" width="5" style="112" customWidth="1"/>
    <col min="3327" max="3327" width="21.5703125" style="112" customWidth="1"/>
    <col min="3328" max="3328" width="12" style="112" customWidth="1"/>
    <col min="3329" max="3329" width="10.42578125" style="112" customWidth="1"/>
    <col min="3330" max="3330" width="16.5703125" style="112" customWidth="1"/>
    <col min="3331" max="3331" width="8.5703125" style="112" customWidth="1"/>
    <col min="3332" max="3332" width="16.140625" style="112" bestFit="1" customWidth="1"/>
    <col min="3333" max="3333" width="12.140625" style="112" customWidth="1"/>
    <col min="3334" max="3334" width="12.5703125" style="112" customWidth="1"/>
    <col min="3335" max="3336" width="15.7109375" style="112" customWidth="1"/>
    <col min="3337" max="3337" width="11.7109375" style="112" customWidth="1"/>
    <col min="3338" max="3338" width="14.28515625" style="112" customWidth="1"/>
    <col min="3339" max="3339" width="15.5703125" style="112" customWidth="1"/>
    <col min="3340" max="3581" width="9.140625" style="112"/>
    <col min="3582" max="3582" width="5" style="112" customWidth="1"/>
    <col min="3583" max="3583" width="21.5703125" style="112" customWidth="1"/>
    <col min="3584" max="3584" width="12" style="112" customWidth="1"/>
    <col min="3585" max="3585" width="10.42578125" style="112" customWidth="1"/>
    <col min="3586" max="3586" width="16.5703125" style="112" customWidth="1"/>
    <col min="3587" max="3587" width="8.5703125" style="112" customWidth="1"/>
    <col min="3588" max="3588" width="16.140625" style="112" bestFit="1" customWidth="1"/>
    <col min="3589" max="3589" width="12.140625" style="112" customWidth="1"/>
    <col min="3590" max="3590" width="12.5703125" style="112" customWidth="1"/>
    <col min="3591" max="3592" width="15.7109375" style="112" customWidth="1"/>
    <col min="3593" max="3593" width="11.7109375" style="112" customWidth="1"/>
    <col min="3594" max="3594" width="14.28515625" style="112" customWidth="1"/>
    <col min="3595" max="3595" width="15.5703125" style="112" customWidth="1"/>
    <col min="3596" max="3837" width="9.140625" style="112"/>
    <col min="3838" max="3838" width="5" style="112" customWidth="1"/>
    <col min="3839" max="3839" width="21.5703125" style="112" customWidth="1"/>
    <col min="3840" max="3840" width="12" style="112" customWidth="1"/>
    <col min="3841" max="3841" width="10.42578125" style="112" customWidth="1"/>
    <col min="3842" max="3842" width="16.5703125" style="112" customWidth="1"/>
    <col min="3843" max="3843" width="8.5703125" style="112" customWidth="1"/>
    <col min="3844" max="3844" width="16.140625" style="112" bestFit="1" customWidth="1"/>
    <col min="3845" max="3845" width="12.140625" style="112" customWidth="1"/>
    <col min="3846" max="3846" width="12.5703125" style="112" customWidth="1"/>
    <col min="3847" max="3848" width="15.7109375" style="112" customWidth="1"/>
    <col min="3849" max="3849" width="11.7109375" style="112" customWidth="1"/>
    <col min="3850" max="3850" width="14.28515625" style="112" customWidth="1"/>
    <col min="3851" max="3851" width="15.5703125" style="112" customWidth="1"/>
    <col min="3852" max="4093" width="9.140625" style="112"/>
    <col min="4094" max="4094" width="5" style="112" customWidth="1"/>
    <col min="4095" max="4095" width="21.5703125" style="112" customWidth="1"/>
    <col min="4096" max="4096" width="12" style="112" customWidth="1"/>
    <col min="4097" max="4097" width="10.42578125" style="112" customWidth="1"/>
    <col min="4098" max="4098" width="16.5703125" style="112" customWidth="1"/>
    <col min="4099" max="4099" width="8.5703125" style="112" customWidth="1"/>
    <col min="4100" max="4100" width="16.140625" style="112" bestFit="1" customWidth="1"/>
    <col min="4101" max="4101" width="12.140625" style="112" customWidth="1"/>
    <col min="4102" max="4102" width="12.5703125" style="112" customWidth="1"/>
    <col min="4103" max="4104" width="15.7109375" style="112" customWidth="1"/>
    <col min="4105" max="4105" width="11.7109375" style="112" customWidth="1"/>
    <col min="4106" max="4106" width="14.28515625" style="112" customWidth="1"/>
    <col min="4107" max="4107" width="15.5703125" style="112" customWidth="1"/>
    <col min="4108" max="4349" width="9.140625" style="112"/>
    <col min="4350" max="4350" width="5" style="112" customWidth="1"/>
    <col min="4351" max="4351" width="21.5703125" style="112" customWidth="1"/>
    <col min="4352" max="4352" width="12" style="112" customWidth="1"/>
    <col min="4353" max="4353" width="10.42578125" style="112" customWidth="1"/>
    <col min="4354" max="4354" width="16.5703125" style="112" customWidth="1"/>
    <col min="4355" max="4355" width="8.5703125" style="112" customWidth="1"/>
    <col min="4356" max="4356" width="16.140625" style="112" bestFit="1" customWidth="1"/>
    <col min="4357" max="4357" width="12.140625" style="112" customWidth="1"/>
    <col min="4358" max="4358" width="12.5703125" style="112" customWidth="1"/>
    <col min="4359" max="4360" width="15.7109375" style="112" customWidth="1"/>
    <col min="4361" max="4361" width="11.7109375" style="112" customWidth="1"/>
    <col min="4362" max="4362" width="14.28515625" style="112" customWidth="1"/>
    <col min="4363" max="4363" width="15.5703125" style="112" customWidth="1"/>
    <col min="4364" max="4605" width="9.140625" style="112"/>
    <col min="4606" max="4606" width="5" style="112" customWidth="1"/>
    <col min="4607" max="4607" width="21.5703125" style="112" customWidth="1"/>
    <col min="4608" max="4608" width="12" style="112" customWidth="1"/>
    <col min="4609" max="4609" width="10.42578125" style="112" customWidth="1"/>
    <col min="4610" max="4610" width="16.5703125" style="112" customWidth="1"/>
    <col min="4611" max="4611" width="8.5703125" style="112" customWidth="1"/>
    <col min="4612" max="4612" width="16.140625" style="112" bestFit="1" customWidth="1"/>
    <col min="4613" max="4613" width="12.140625" style="112" customWidth="1"/>
    <col min="4614" max="4614" width="12.5703125" style="112" customWidth="1"/>
    <col min="4615" max="4616" width="15.7109375" style="112" customWidth="1"/>
    <col min="4617" max="4617" width="11.7109375" style="112" customWidth="1"/>
    <col min="4618" max="4618" width="14.28515625" style="112" customWidth="1"/>
    <col min="4619" max="4619" width="15.5703125" style="112" customWidth="1"/>
    <col min="4620" max="4861" width="9.140625" style="112"/>
    <col min="4862" max="4862" width="5" style="112" customWidth="1"/>
    <col min="4863" max="4863" width="21.5703125" style="112" customWidth="1"/>
    <col min="4864" max="4864" width="12" style="112" customWidth="1"/>
    <col min="4865" max="4865" width="10.42578125" style="112" customWidth="1"/>
    <col min="4866" max="4866" width="16.5703125" style="112" customWidth="1"/>
    <col min="4867" max="4867" width="8.5703125" style="112" customWidth="1"/>
    <col min="4868" max="4868" width="16.140625" style="112" bestFit="1" customWidth="1"/>
    <col min="4869" max="4869" width="12.140625" style="112" customWidth="1"/>
    <col min="4870" max="4870" width="12.5703125" style="112" customWidth="1"/>
    <col min="4871" max="4872" width="15.7109375" style="112" customWidth="1"/>
    <col min="4873" max="4873" width="11.7109375" style="112" customWidth="1"/>
    <col min="4874" max="4874" width="14.28515625" style="112" customWidth="1"/>
    <col min="4875" max="4875" width="15.5703125" style="112" customWidth="1"/>
    <col min="4876" max="5117" width="9.140625" style="112"/>
    <col min="5118" max="5118" width="5" style="112" customWidth="1"/>
    <col min="5119" max="5119" width="21.5703125" style="112" customWidth="1"/>
    <col min="5120" max="5120" width="12" style="112" customWidth="1"/>
    <col min="5121" max="5121" width="10.42578125" style="112" customWidth="1"/>
    <col min="5122" max="5122" width="16.5703125" style="112" customWidth="1"/>
    <col min="5123" max="5123" width="8.5703125" style="112" customWidth="1"/>
    <col min="5124" max="5124" width="16.140625" style="112" bestFit="1" customWidth="1"/>
    <col min="5125" max="5125" width="12.140625" style="112" customWidth="1"/>
    <col min="5126" max="5126" width="12.5703125" style="112" customWidth="1"/>
    <col min="5127" max="5128" width="15.7109375" style="112" customWidth="1"/>
    <col min="5129" max="5129" width="11.7109375" style="112" customWidth="1"/>
    <col min="5130" max="5130" width="14.28515625" style="112" customWidth="1"/>
    <col min="5131" max="5131" width="15.5703125" style="112" customWidth="1"/>
    <col min="5132" max="5373" width="9.140625" style="112"/>
    <col min="5374" max="5374" width="5" style="112" customWidth="1"/>
    <col min="5375" max="5375" width="21.5703125" style="112" customWidth="1"/>
    <col min="5376" max="5376" width="12" style="112" customWidth="1"/>
    <col min="5377" max="5377" width="10.42578125" style="112" customWidth="1"/>
    <col min="5378" max="5378" width="16.5703125" style="112" customWidth="1"/>
    <col min="5379" max="5379" width="8.5703125" style="112" customWidth="1"/>
    <col min="5380" max="5380" width="16.140625" style="112" bestFit="1" customWidth="1"/>
    <col min="5381" max="5381" width="12.140625" style="112" customWidth="1"/>
    <col min="5382" max="5382" width="12.5703125" style="112" customWidth="1"/>
    <col min="5383" max="5384" width="15.7109375" style="112" customWidth="1"/>
    <col min="5385" max="5385" width="11.7109375" style="112" customWidth="1"/>
    <col min="5386" max="5386" width="14.28515625" style="112" customWidth="1"/>
    <col min="5387" max="5387" width="15.5703125" style="112" customWidth="1"/>
    <col min="5388" max="5629" width="9.140625" style="112"/>
    <col min="5630" max="5630" width="5" style="112" customWidth="1"/>
    <col min="5631" max="5631" width="21.5703125" style="112" customWidth="1"/>
    <col min="5632" max="5632" width="12" style="112" customWidth="1"/>
    <col min="5633" max="5633" width="10.42578125" style="112" customWidth="1"/>
    <col min="5634" max="5634" width="16.5703125" style="112" customWidth="1"/>
    <col min="5635" max="5635" width="8.5703125" style="112" customWidth="1"/>
    <col min="5636" max="5636" width="16.140625" style="112" bestFit="1" customWidth="1"/>
    <col min="5637" max="5637" width="12.140625" style="112" customWidth="1"/>
    <col min="5638" max="5638" width="12.5703125" style="112" customWidth="1"/>
    <col min="5639" max="5640" width="15.7109375" style="112" customWidth="1"/>
    <col min="5641" max="5641" width="11.7109375" style="112" customWidth="1"/>
    <col min="5642" max="5642" width="14.28515625" style="112" customWidth="1"/>
    <col min="5643" max="5643" width="15.5703125" style="112" customWidth="1"/>
    <col min="5644" max="5885" width="9.140625" style="112"/>
    <col min="5886" max="5886" width="5" style="112" customWidth="1"/>
    <col min="5887" max="5887" width="21.5703125" style="112" customWidth="1"/>
    <col min="5888" max="5888" width="12" style="112" customWidth="1"/>
    <col min="5889" max="5889" width="10.42578125" style="112" customWidth="1"/>
    <col min="5890" max="5890" width="16.5703125" style="112" customWidth="1"/>
    <col min="5891" max="5891" width="8.5703125" style="112" customWidth="1"/>
    <col min="5892" max="5892" width="16.140625" style="112" bestFit="1" customWidth="1"/>
    <col min="5893" max="5893" width="12.140625" style="112" customWidth="1"/>
    <col min="5894" max="5894" width="12.5703125" style="112" customWidth="1"/>
    <col min="5895" max="5896" width="15.7109375" style="112" customWidth="1"/>
    <col min="5897" max="5897" width="11.7109375" style="112" customWidth="1"/>
    <col min="5898" max="5898" width="14.28515625" style="112" customWidth="1"/>
    <col min="5899" max="5899" width="15.5703125" style="112" customWidth="1"/>
    <col min="5900" max="6141" width="9.140625" style="112"/>
    <col min="6142" max="6142" width="5" style="112" customWidth="1"/>
    <col min="6143" max="6143" width="21.5703125" style="112" customWidth="1"/>
    <col min="6144" max="6144" width="12" style="112" customWidth="1"/>
    <col min="6145" max="6145" width="10.42578125" style="112" customWidth="1"/>
    <col min="6146" max="6146" width="16.5703125" style="112" customWidth="1"/>
    <col min="6147" max="6147" width="8.5703125" style="112" customWidth="1"/>
    <col min="6148" max="6148" width="16.140625" style="112" bestFit="1" customWidth="1"/>
    <col min="6149" max="6149" width="12.140625" style="112" customWidth="1"/>
    <col min="6150" max="6150" width="12.5703125" style="112" customWidth="1"/>
    <col min="6151" max="6152" width="15.7109375" style="112" customWidth="1"/>
    <col min="6153" max="6153" width="11.7109375" style="112" customWidth="1"/>
    <col min="6154" max="6154" width="14.28515625" style="112" customWidth="1"/>
    <col min="6155" max="6155" width="15.5703125" style="112" customWidth="1"/>
    <col min="6156" max="6397" width="9.140625" style="112"/>
    <col min="6398" max="6398" width="5" style="112" customWidth="1"/>
    <col min="6399" max="6399" width="21.5703125" style="112" customWidth="1"/>
    <col min="6400" max="6400" width="12" style="112" customWidth="1"/>
    <col min="6401" max="6401" width="10.42578125" style="112" customWidth="1"/>
    <col min="6402" max="6402" width="16.5703125" style="112" customWidth="1"/>
    <col min="6403" max="6403" width="8.5703125" style="112" customWidth="1"/>
    <col min="6404" max="6404" width="16.140625" style="112" bestFit="1" customWidth="1"/>
    <col min="6405" max="6405" width="12.140625" style="112" customWidth="1"/>
    <col min="6406" max="6406" width="12.5703125" style="112" customWidth="1"/>
    <col min="6407" max="6408" width="15.7109375" style="112" customWidth="1"/>
    <col min="6409" max="6409" width="11.7109375" style="112" customWidth="1"/>
    <col min="6410" max="6410" width="14.28515625" style="112" customWidth="1"/>
    <col min="6411" max="6411" width="15.5703125" style="112" customWidth="1"/>
    <col min="6412" max="6653" width="9.140625" style="112"/>
    <col min="6654" max="6654" width="5" style="112" customWidth="1"/>
    <col min="6655" max="6655" width="21.5703125" style="112" customWidth="1"/>
    <col min="6656" max="6656" width="12" style="112" customWidth="1"/>
    <col min="6657" max="6657" width="10.42578125" style="112" customWidth="1"/>
    <col min="6658" max="6658" width="16.5703125" style="112" customWidth="1"/>
    <col min="6659" max="6659" width="8.5703125" style="112" customWidth="1"/>
    <col min="6660" max="6660" width="16.140625" style="112" bestFit="1" customWidth="1"/>
    <col min="6661" max="6661" width="12.140625" style="112" customWidth="1"/>
    <col min="6662" max="6662" width="12.5703125" style="112" customWidth="1"/>
    <col min="6663" max="6664" width="15.7109375" style="112" customWidth="1"/>
    <col min="6665" max="6665" width="11.7109375" style="112" customWidth="1"/>
    <col min="6666" max="6666" width="14.28515625" style="112" customWidth="1"/>
    <col min="6667" max="6667" width="15.5703125" style="112" customWidth="1"/>
    <col min="6668" max="6909" width="9.140625" style="112"/>
    <col min="6910" max="6910" width="5" style="112" customWidth="1"/>
    <col min="6911" max="6911" width="21.5703125" style="112" customWidth="1"/>
    <col min="6912" max="6912" width="12" style="112" customWidth="1"/>
    <col min="6913" max="6913" width="10.42578125" style="112" customWidth="1"/>
    <col min="6914" max="6914" width="16.5703125" style="112" customWidth="1"/>
    <col min="6915" max="6915" width="8.5703125" style="112" customWidth="1"/>
    <col min="6916" max="6916" width="16.140625" style="112" bestFit="1" customWidth="1"/>
    <col min="6917" max="6917" width="12.140625" style="112" customWidth="1"/>
    <col min="6918" max="6918" width="12.5703125" style="112" customWidth="1"/>
    <col min="6919" max="6920" width="15.7109375" style="112" customWidth="1"/>
    <col min="6921" max="6921" width="11.7109375" style="112" customWidth="1"/>
    <col min="6922" max="6922" width="14.28515625" style="112" customWidth="1"/>
    <col min="6923" max="6923" width="15.5703125" style="112" customWidth="1"/>
    <col min="6924" max="7165" width="9.140625" style="112"/>
    <col min="7166" max="7166" width="5" style="112" customWidth="1"/>
    <col min="7167" max="7167" width="21.5703125" style="112" customWidth="1"/>
    <col min="7168" max="7168" width="12" style="112" customWidth="1"/>
    <col min="7169" max="7169" width="10.42578125" style="112" customWidth="1"/>
    <col min="7170" max="7170" width="16.5703125" style="112" customWidth="1"/>
    <col min="7171" max="7171" width="8.5703125" style="112" customWidth="1"/>
    <col min="7172" max="7172" width="16.140625" style="112" bestFit="1" customWidth="1"/>
    <col min="7173" max="7173" width="12.140625" style="112" customWidth="1"/>
    <col min="7174" max="7174" width="12.5703125" style="112" customWidth="1"/>
    <col min="7175" max="7176" width="15.7109375" style="112" customWidth="1"/>
    <col min="7177" max="7177" width="11.7109375" style="112" customWidth="1"/>
    <col min="7178" max="7178" width="14.28515625" style="112" customWidth="1"/>
    <col min="7179" max="7179" width="15.5703125" style="112" customWidth="1"/>
    <col min="7180" max="7421" width="9.140625" style="112"/>
    <col min="7422" max="7422" width="5" style="112" customWidth="1"/>
    <col min="7423" max="7423" width="21.5703125" style="112" customWidth="1"/>
    <col min="7424" max="7424" width="12" style="112" customWidth="1"/>
    <col min="7425" max="7425" width="10.42578125" style="112" customWidth="1"/>
    <col min="7426" max="7426" width="16.5703125" style="112" customWidth="1"/>
    <col min="7427" max="7427" width="8.5703125" style="112" customWidth="1"/>
    <col min="7428" max="7428" width="16.140625" style="112" bestFit="1" customWidth="1"/>
    <col min="7429" max="7429" width="12.140625" style="112" customWidth="1"/>
    <col min="7430" max="7430" width="12.5703125" style="112" customWidth="1"/>
    <col min="7431" max="7432" width="15.7109375" style="112" customWidth="1"/>
    <col min="7433" max="7433" width="11.7109375" style="112" customWidth="1"/>
    <col min="7434" max="7434" width="14.28515625" style="112" customWidth="1"/>
    <col min="7435" max="7435" width="15.5703125" style="112" customWidth="1"/>
    <col min="7436" max="7677" width="9.140625" style="112"/>
    <col min="7678" max="7678" width="5" style="112" customWidth="1"/>
    <col min="7679" max="7679" width="21.5703125" style="112" customWidth="1"/>
    <col min="7680" max="7680" width="12" style="112" customWidth="1"/>
    <col min="7681" max="7681" width="10.42578125" style="112" customWidth="1"/>
    <col min="7682" max="7682" width="16.5703125" style="112" customWidth="1"/>
    <col min="7683" max="7683" width="8.5703125" style="112" customWidth="1"/>
    <col min="7684" max="7684" width="16.140625" style="112" bestFit="1" customWidth="1"/>
    <col min="7685" max="7685" width="12.140625" style="112" customWidth="1"/>
    <col min="7686" max="7686" width="12.5703125" style="112" customWidth="1"/>
    <col min="7687" max="7688" width="15.7109375" style="112" customWidth="1"/>
    <col min="7689" max="7689" width="11.7109375" style="112" customWidth="1"/>
    <col min="7690" max="7690" width="14.28515625" style="112" customWidth="1"/>
    <col min="7691" max="7691" width="15.5703125" style="112" customWidth="1"/>
    <col min="7692" max="7933" width="9.140625" style="112"/>
    <col min="7934" max="7934" width="5" style="112" customWidth="1"/>
    <col min="7935" max="7935" width="21.5703125" style="112" customWidth="1"/>
    <col min="7936" max="7936" width="12" style="112" customWidth="1"/>
    <col min="7937" max="7937" width="10.42578125" style="112" customWidth="1"/>
    <col min="7938" max="7938" width="16.5703125" style="112" customWidth="1"/>
    <col min="7939" max="7939" width="8.5703125" style="112" customWidth="1"/>
    <col min="7940" max="7940" width="16.140625" style="112" bestFit="1" customWidth="1"/>
    <col min="7941" max="7941" width="12.140625" style="112" customWidth="1"/>
    <col min="7942" max="7942" width="12.5703125" style="112" customWidth="1"/>
    <col min="7943" max="7944" width="15.7109375" style="112" customWidth="1"/>
    <col min="7945" max="7945" width="11.7109375" style="112" customWidth="1"/>
    <col min="7946" max="7946" width="14.28515625" style="112" customWidth="1"/>
    <col min="7947" max="7947" width="15.5703125" style="112" customWidth="1"/>
    <col min="7948" max="8189" width="9.140625" style="112"/>
    <col min="8190" max="8190" width="5" style="112" customWidth="1"/>
    <col min="8191" max="8191" width="21.5703125" style="112" customWidth="1"/>
    <col min="8192" max="8192" width="12" style="112" customWidth="1"/>
    <col min="8193" max="8193" width="10.42578125" style="112" customWidth="1"/>
    <col min="8194" max="8194" width="16.5703125" style="112" customWidth="1"/>
    <col min="8195" max="8195" width="8.5703125" style="112" customWidth="1"/>
    <col min="8196" max="8196" width="16.140625" style="112" bestFit="1" customWidth="1"/>
    <col min="8197" max="8197" width="12.140625" style="112" customWidth="1"/>
    <col min="8198" max="8198" width="12.5703125" style="112" customWidth="1"/>
    <col min="8199" max="8200" width="15.7109375" style="112" customWidth="1"/>
    <col min="8201" max="8201" width="11.7109375" style="112" customWidth="1"/>
    <col min="8202" max="8202" width="14.28515625" style="112" customWidth="1"/>
    <col min="8203" max="8203" width="15.5703125" style="112" customWidth="1"/>
    <col min="8204" max="8445" width="9.140625" style="112"/>
    <col min="8446" max="8446" width="5" style="112" customWidth="1"/>
    <col min="8447" max="8447" width="21.5703125" style="112" customWidth="1"/>
    <col min="8448" max="8448" width="12" style="112" customWidth="1"/>
    <col min="8449" max="8449" width="10.42578125" style="112" customWidth="1"/>
    <col min="8450" max="8450" width="16.5703125" style="112" customWidth="1"/>
    <col min="8451" max="8451" width="8.5703125" style="112" customWidth="1"/>
    <col min="8452" max="8452" width="16.140625" style="112" bestFit="1" customWidth="1"/>
    <col min="8453" max="8453" width="12.140625" style="112" customWidth="1"/>
    <col min="8454" max="8454" width="12.5703125" style="112" customWidth="1"/>
    <col min="8455" max="8456" width="15.7109375" style="112" customWidth="1"/>
    <col min="8457" max="8457" width="11.7109375" style="112" customWidth="1"/>
    <col min="8458" max="8458" width="14.28515625" style="112" customWidth="1"/>
    <col min="8459" max="8459" width="15.5703125" style="112" customWidth="1"/>
    <col min="8460" max="8701" width="9.140625" style="112"/>
    <col min="8702" max="8702" width="5" style="112" customWidth="1"/>
    <col min="8703" max="8703" width="21.5703125" style="112" customWidth="1"/>
    <col min="8704" max="8704" width="12" style="112" customWidth="1"/>
    <col min="8705" max="8705" width="10.42578125" style="112" customWidth="1"/>
    <col min="8706" max="8706" width="16.5703125" style="112" customWidth="1"/>
    <col min="8707" max="8707" width="8.5703125" style="112" customWidth="1"/>
    <col min="8708" max="8708" width="16.140625" style="112" bestFit="1" customWidth="1"/>
    <col min="8709" max="8709" width="12.140625" style="112" customWidth="1"/>
    <col min="8710" max="8710" width="12.5703125" style="112" customWidth="1"/>
    <col min="8711" max="8712" width="15.7109375" style="112" customWidth="1"/>
    <col min="8713" max="8713" width="11.7109375" style="112" customWidth="1"/>
    <col min="8714" max="8714" width="14.28515625" style="112" customWidth="1"/>
    <col min="8715" max="8715" width="15.5703125" style="112" customWidth="1"/>
    <col min="8716" max="8957" width="9.140625" style="112"/>
    <col min="8958" max="8958" width="5" style="112" customWidth="1"/>
    <col min="8959" max="8959" width="21.5703125" style="112" customWidth="1"/>
    <col min="8960" max="8960" width="12" style="112" customWidth="1"/>
    <col min="8961" max="8961" width="10.42578125" style="112" customWidth="1"/>
    <col min="8962" max="8962" width="16.5703125" style="112" customWidth="1"/>
    <col min="8963" max="8963" width="8.5703125" style="112" customWidth="1"/>
    <col min="8964" max="8964" width="16.140625" style="112" bestFit="1" customWidth="1"/>
    <col min="8965" max="8965" width="12.140625" style="112" customWidth="1"/>
    <col min="8966" max="8966" width="12.5703125" style="112" customWidth="1"/>
    <col min="8967" max="8968" width="15.7109375" style="112" customWidth="1"/>
    <col min="8969" max="8969" width="11.7109375" style="112" customWidth="1"/>
    <col min="8970" max="8970" width="14.28515625" style="112" customWidth="1"/>
    <col min="8971" max="8971" width="15.5703125" style="112" customWidth="1"/>
    <col min="8972" max="9213" width="9.140625" style="112"/>
    <col min="9214" max="9214" width="5" style="112" customWidth="1"/>
    <col min="9215" max="9215" width="21.5703125" style="112" customWidth="1"/>
    <col min="9216" max="9216" width="12" style="112" customWidth="1"/>
    <col min="9217" max="9217" width="10.42578125" style="112" customWidth="1"/>
    <col min="9218" max="9218" width="16.5703125" style="112" customWidth="1"/>
    <col min="9219" max="9219" width="8.5703125" style="112" customWidth="1"/>
    <col min="9220" max="9220" width="16.140625" style="112" bestFit="1" customWidth="1"/>
    <col min="9221" max="9221" width="12.140625" style="112" customWidth="1"/>
    <col min="9222" max="9222" width="12.5703125" style="112" customWidth="1"/>
    <col min="9223" max="9224" width="15.7109375" style="112" customWidth="1"/>
    <col min="9225" max="9225" width="11.7109375" style="112" customWidth="1"/>
    <col min="9226" max="9226" width="14.28515625" style="112" customWidth="1"/>
    <col min="9227" max="9227" width="15.5703125" style="112" customWidth="1"/>
    <col min="9228" max="9469" width="9.140625" style="112"/>
    <col min="9470" max="9470" width="5" style="112" customWidth="1"/>
    <col min="9471" max="9471" width="21.5703125" style="112" customWidth="1"/>
    <col min="9472" max="9472" width="12" style="112" customWidth="1"/>
    <col min="9473" max="9473" width="10.42578125" style="112" customWidth="1"/>
    <col min="9474" max="9474" width="16.5703125" style="112" customWidth="1"/>
    <col min="9475" max="9475" width="8.5703125" style="112" customWidth="1"/>
    <col min="9476" max="9476" width="16.140625" style="112" bestFit="1" customWidth="1"/>
    <col min="9477" max="9477" width="12.140625" style="112" customWidth="1"/>
    <col min="9478" max="9478" width="12.5703125" style="112" customWidth="1"/>
    <col min="9479" max="9480" width="15.7109375" style="112" customWidth="1"/>
    <col min="9481" max="9481" width="11.7109375" style="112" customWidth="1"/>
    <col min="9482" max="9482" width="14.28515625" style="112" customWidth="1"/>
    <col min="9483" max="9483" width="15.5703125" style="112" customWidth="1"/>
    <col min="9484" max="9725" width="9.140625" style="112"/>
    <col min="9726" max="9726" width="5" style="112" customWidth="1"/>
    <col min="9727" max="9727" width="21.5703125" style="112" customWidth="1"/>
    <col min="9728" max="9728" width="12" style="112" customWidth="1"/>
    <col min="9729" max="9729" width="10.42578125" style="112" customWidth="1"/>
    <col min="9730" max="9730" width="16.5703125" style="112" customWidth="1"/>
    <col min="9731" max="9731" width="8.5703125" style="112" customWidth="1"/>
    <col min="9732" max="9732" width="16.140625" style="112" bestFit="1" customWidth="1"/>
    <col min="9733" max="9733" width="12.140625" style="112" customWidth="1"/>
    <col min="9734" max="9734" width="12.5703125" style="112" customWidth="1"/>
    <col min="9735" max="9736" width="15.7109375" style="112" customWidth="1"/>
    <col min="9737" max="9737" width="11.7109375" style="112" customWidth="1"/>
    <col min="9738" max="9738" width="14.28515625" style="112" customWidth="1"/>
    <col min="9739" max="9739" width="15.5703125" style="112" customWidth="1"/>
    <col min="9740" max="9981" width="9.140625" style="112"/>
    <col min="9982" max="9982" width="5" style="112" customWidth="1"/>
    <col min="9983" max="9983" width="21.5703125" style="112" customWidth="1"/>
    <col min="9984" max="9984" width="12" style="112" customWidth="1"/>
    <col min="9985" max="9985" width="10.42578125" style="112" customWidth="1"/>
    <col min="9986" max="9986" width="16.5703125" style="112" customWidth="1"/>
    <col min="9987" max="9987" width="8.5703125" style="112" customWidth="1"/>
    <col min="9988" max="9988" width="16.140625" style="112" bestFit="1" customWidth="1"/>
    <col min="9989" max="9989" width="12.140625" style="112" customWidth="1"/>
    <col min="9990" max="9990" width="12.5703125" style="112" customWidth="1"/>
    <col min="9991" max="9992" width="15.7109375" style="112" customWidth="1"/>
    <col min="9993" max="9993" width="11.7109375" style="112" customWidth="1"/>
    <col min="9994" max="9994" width="14.28515625" style="112" customWidth="1"/>
    <col min="9995" max="9995" width="15.5703125" style="112" customWidth="1"/>
    <col min="9996" max="10237" width="9.140625" style="112"/>
    <col min="10238" max="10238" width="5" style="112" customWidth="1"/>
    <col min="10239" max="10239" width="21.5703125" style="112" customWidth="1"/>
    <col min="10240" max="10240" width="12" style="112" customWidth="1"/>
    <col min="10241" max="10241" width="10.42578125" style="112" customWidth="1"/>
    <col min="10242" max="10242" width="16.5703125" style="112" customWidth="1"/>
    <col min="10243" max="10243" width="8.5703125" style="112" customWidth="1"/>
    <col min="10244" max="10244" width="16.140625" style="112" bestFit="1" customWidth="1"/>
    <col min="10245" max="10245" width="12.140625" style="112" customWidth="1"/>
    <col min="10246" max="10246" width="12.5703125" style="112" customWidth="1"/>
    <col min="10247" max="10248" width="15.7109375" style="112" customWidth="1"/>
    <col min="10249" max="10249" width="11.7109375" style="112" customWidth="1"/>
    <col min="10250" max="10250" width="14.28515625" style="112" customWidth="1"/>
    <col min="10251" max="10251" width="15.5703125" style="112" customWidth="1"/>
    <col min="10252" max="10493" width="9.140625" style="112"/>
    <col min="10494" max="10494" width="5" style="112" customWidth="1"/>
    <col min="10495" max="10495" width="21.5703125" style="112" customWidth="1"/>
    <col min="10496" max="10496" width="12" style="112" customWidth="1"/>
    <col min="10497" max="10497" width="10.42578125" style="112" customWidth="1"/>
    <col min="10498" max="10498" width="16.5703125" style="112" customWidth="1"/>
    <col min="10499" max="10499" width="8.5703125" style="112" customWidth="1"/>
    <col min="10500" max="10500" width="16.140625" style="112" bestFit="1" customWidth="1"/>
    <col min="10501" max="10501" width="12.140625" style="112" customWidth="1"/>
    <col min="10502" max="10502" width="12.5703125" style="112" customWidth="1"/>
    <col min="10503" max="10504" width="15.7109375" style="112" customWidth="1"/>
    <col min="10505" max="10505" width="11.7109375" style="112" customWidth="1"/>
    <col min="10506" max="10506" width="14.28515625" style="112" customWidth="1"/>
    <col min="10507" max="10507" width="15.5703125" style="112" customWidth="1"/>
    <col min="10508" max="10749" width="9.140625" style="112"/>
    <col min="10750" max="10750" width="5" style="112" customWidth="1"/>
    <col min="10751" max="10751" width="21.5703125" style="112" customWidth="1"/>
    <col min="10752" max="10752" width="12" style="112" customWidth="1"/>
    <col min="10753" max="10753" width="10.42578125" style="112" customWidth="1"/>
    <col min="10754" max="10754" width="16.5703125" style="112" customWidth="1"/>
    <col min="10755" max="10755" width="8.5703125" style="112" customWidth="1"/>
    <col min="10756" max="10756" width="16.140625" style="112" bestFit="1" customWidth="1"/>
    <col min="10757" max="10757" width="12.140625" style="112" customWidth="1"/>
    <col min="10758" max="10758" width="12.5703125" style="112" customWidth="1"/>
    <col min="10759" max="10760" width="15.7109375" style="112" customWidth="1"/>
    <col min="10761" max="10761" width="11.7109375" style="112" customWidth="1"/>
    <col min="10762" max="10762" width="14.28515625" style="112" customWidth="1"/>
    <col min="10763" max="10763" width="15.5703125" style="112" customWidth="1"/>
    <col min="10764" max="11005" width="9.140625" style="112"/>
    <col min="11006" max="11006" width="5" style="112" customWidth="1"/>
    <col min="11007" max="11007" width="21.5703125" style="112" customWidth="1"/>
    <col min="11008" max="11008" width="12" style="112" customWidth="1"/>
    <col min="11009" max="11009" width="10.42578125" style="112" customWidth="1"/>
    <col min="11010" max="11010" width="16.5703125" style="112" customWidth="1"/>
    <col min="11011" max="11011" width="8.5703125" style="112" customWidth="1"/>
    <col min="11012" max="11012" width="16.140625" style="112" bestFit="1" customWidth="1"/>
    <col min="11013" max="11013" width="12.140625" style="112" customWidth="1"/>
    <col min="11014" max="11014" width="12.5703125" style="112" customWidth="1"/>
    <col min="11015" max="11016" width="15.7109375" style="112" customWidth="1"/>
    <col min="11017" max="11017" width="11.7109375" style="112" customWidth="1"/>
    <col min="11018" max="11018" width="14.28515625" style="112" customWidth="1"/>
    <col min="11019" max="11019" width="15.5703125" style="112" customWidth="1"/>
    <col min="11020" max="11261" width="9.140625" style="112"/>
    <col min="11262" max="11262" width="5" style="112" customWidth="1"/>
    <col min="11263" max="11263" width="21.5703125" style="112" customWidth="1"/>
    <col min="11264" max="11264" width="12" style="112" customWidth="1"/>
    <col min="11265" max="11265" width="10.42578125" style="112" customWidth="1"/>
    <col min="11266" max="11266" width="16.5703125" style="112" customWidth="1"/>
    <col min="11267" max="11267" width="8.5703125" style="112" customWidth="1"/>
    <col min="11268" max="11268" width="16.140625" style="112" bestFit="1" customWidth="1"/>
    <col min="11269" max="11269" width="12.140625" style="112" customWidth="1"/>
    <col min="11270" max="11270" width="12.5703125" style="112" customWidth="1"/>
    <col min="11271" max="11272" width="15.7109375" style="112" customWidth="1"/>
    <col min="11273" max="11273" width="11.7109375" style="112" customWidth="1"/>
    <col min="11274" max="11274" width="14.28515625" style="112" customWidth="1"/>
    <col min="11275" max="11275" width="15.5703125" style="112" customWidth="1"/>
    <col min="11276" max="11517" width="9.140625" style="112"/>
    <col min="11518" max="11518" width="5" style="112" customWidth="1"/>
    <col min="11519" max="11519" width="21.5703125" style="112" customWidth="1"/>
    <col min="11520" max="11520" width="12" style="112" customWidth="1"/>
    <col min="11521" max="11521" width="10.42578125" style="112" customWidth="1"/>
    <col min="11522" max="11522" width="16.5703125" style="112" customWidth="1"/>
    <col min="11523" max="11523" width="8.5703125" style="112" customWidth="1"/>
    <col min="11524" max="11524" width="16.140625" style="112" bestFit="1" customWidth="1"/>
    <col min="11525" max="11525" width="12.140625" style="112" customWidth="1"/>
    <col min="11526" max="11526" width="12.5703125" style="112" customWidth="1"/>
    <col min="11527" max="11528" width="15.7109375" style="112" customWidth="1"/>
    <col min="11529" max="11529" width="11.7109375" style="112" customWidth="1"/>
    <col min="11530" max="11530" width="14.28515625" style="112" customWidth="1"/>
    <col min="11531" max="11531" width="15.5703125" style="112" customWidth="1"/>
    <col min="11532" max="11773" width="9.140625" style="112"/>
    <col min="11774" max="11774" width="5" style="112" customWidth="1"/>
    <col min="11775" max="11775" width="21.5703125" style="112" customWidth="1"/>
    <col min="11776" max="11776" width="12" style="112" customWidth="1"/>
    <col min="11777" max="11777" width="10.42578125" style="112" customWidth="1"/>
    <col min="11778" max="11778" width="16.5703125" style="112" customWidth="1"/>
    <col min="11779" max="11779" width="8.5703125" style="112" customWidth="1"/>
    <col min="11780" max="11780" width="16.140625" style="112" bestFit="1" customWidth="1"/>
    <col min="11781" max="11781" width="12.140625" style="112" customWidth="1"/>
    <col min="11782" max="11782" width="12.5703125" style="112" customWidth="1"/>
    <col min="11783" max="11784" width="15.7109375" style="112" customWidth="1"/>
    <col min="11785" max="11785" width="11.7109375" style="112" customWidth="1"/>
    <col min="11786" max="11786" width="14.28515625" style="112" customWidth="1"/>
    <col min="11787" max="11787" width="15.5703125" style="112" customWidth="1"/>
    <col min="11788" max="12029" width="9.140625" style="112"/>
    <col min="12030" max="12030" width="5" style="112" customWidth="1"/>
    <col min="12031" max="12031" width="21.5703125" style="112" customWidth="1"/>
    <col min="12032" max="12032" width="12" style="112" customWidth="1"/>
    <col min="12033" max="12033" width="10.42578125" style="112" customWidth="1"/>
    <col min="12034" max="12034" width="16.5703125" style="112" customWidth="1"/>
    <col min="12035" max="12035" width="8.5703125" style="112" customWidth="1"/>
    <col min="12036" max="12036" width="16.140625" style="112" bestFit="1" customWidth="1"/>
    <col min="12037" max="12037" width="12.140625" style="112" customWidth="1"/>
    <col min="12038" max="12038" width="12.5703125" style="112" customWidth="1"/>
    <col min="12039" max="12040" width="15.7109375" style="112" customWidth="1"/>
    <col min="12041" max="12041" width="11.7109375" style="112" customWidth="1"/>
    <col min="12042" max="12042" width="14.28515625" style="112" customWidth="1"/>
    <col min="12043" max="12043" width="15.5703125" style="112" customWidth="1"/>
    <col min="12044" max="12285" width="9.140625" style="112"/>
    <col min="12286" max="12286" width="5" style="112" customWidth="1"/>
    <col min="12287" max="12287" width="21.5703125" style="112" customWidth="1"/>
    <col min="12288" max="12288" width="12" style="112" customWidth="1"/>
    <col min="12289" max="12289" width="10.42578125" style="112" customWidth="1"/>
    <col min="12290" max="12290" width="16.5703125" style="112" customWidth="1"/>
    <col min="12291" max="12291" width="8.5703125" style="112" customWidth="1"/>
    <col min="12292" max="12292" width="16.140625" style="112" bestFit="1" customWidth="1"/>
    <col min="12293" max="12293" width="12.140625" style="112" customWidth="1"/>
    <col min="12294" max="12294" width="12.5703125" style="112" customWidth="1"/>
    <col min="12295" max="12296" width="15.7109375" style="112" customWidth="1"/>
    <col min="12297" max="12297" width="11.7109375" style="112" customWidth="1"/>
    <col min="12298" max="12298" width="14.28515625" style="112" customWidth="1"/>
    <col min="12299" max="12299" width="15.5703125" style="112" customWidth="1"/>
    <col min="12300" max="12541" width="9.140625" style="112"/>
    <col min="12542" max="12542" width="5" style="112" customWidth="1"/>
    <col min="12543" max="12543" width="21.5703125" style="112" customWidth="1"/>
    <col min="12544" max="12544" width="12" style="112" customWidth="1"/>
    <col min="12545" max="12545" width="10.42578125" style="112" customWidth="1"/>
    <col min="12546" max="12546" width="16.5703125" style="112" customWidth="1"/>
    <col min="12547" max="12547" width="8.5703125" style="112" customWidth="1"/>
    <col min="12548" max="12548" width="16.140625" style="112" bestFit="1" customWidth="1"/>
    <col min="12549" max="12549" width="12.140625" style="112" customWidth="1"/>
    <col min="12550" max="12550" width="12.5703125" style="112" customWidth="1"/>
    <col min="12551" max="12552" width="15.7109375" style="112" customWidth="1"/>
    <col min="12553" max="12553" width="11.7109375" style="112" customWidth="1"/>
    <col min="12554" max="12554" width="14.28515625" style="112" customWidth="1"/>
    <col min="12555" max="12555" width="15.5703125" style="112" customWidth="1"/>
    <col min="12556" max="12797" width="9.140625" style="112"/>
    <col min="12798" max="12798" width="5" style="112" customWidth="1"/>
    <col min="12799" max="12799" width="21.5703125" style="112" customWidth="1"/>
    <col min="12800" max="12800" width="12" style="112" customWidth="1"/>
    <col min="12801" max="12801" width="10.42578125" style="112" customWidth="1"/>
    <col min="12802" max="12802" width="16.5703125" style="112" customWidth="1"/>
    <col min="12803" max="12803" width="8.5703125" style="112" customWidth="1"/>
    <col min="12804" max="12804" width="16.140625" style="112" bestFit="1" customWidth="1"/>
    <col min="12805" max="12805" width="12.140625" style="112" customWidth="1"/>
    <col min="12806" max="12806" width="12.5703125" style="112" customWidth="1"/>
    <col min="12807" max="12808" width="15.7109375" style="112" customWidth="1"/>
    <col min="12809" max="12809" width="11.7109375" style="112" customWidth="1"/>
    <col min="12810" max="12810" width="14.28515625" style="112" customWidth="1"/>
    <col min="12811" max="12811" width="15.5703125" style="112" customWidth="1"/>
    <col min="12812" max="13053" width="9.140625" style="112"/>
    <col min="13054" max="13054" width="5" style="112" customWidth="1"/>
    <col min="13055" max="13055" width="21.5703125" style="112" customWidth="1"/>
    <col min="13056" max="13056" width="12" style="112" customWidth="1"/>
    <col min="13057" max="13057" width="10.42578125" style="112" customWidth="1"/>
    <col min="13058" max="13058" width="16.5703125" style="112" customWidth="1"/>
    <col min="13059" max="13059" width="8.5703125" style="112" customWidth="1"/>
    <col min="13060" max="13060" width="16.140625" style="112" bestFit="1" customWidth="1"/>
    <col min="13061" max="13061" width="12.140625" style="112" customWidth="1"/>
    <col min="13062" max="13062" width="12.5703125" style="112" customWidth="1"/>
    <col min="13063" max="13064" width="15.7109375" style="112" customWidth="1"/>
    <col min="13065" max="13065" width="11.7109375" style="112" customWidth="1"/>
    <col min="13066" max="13066" width="14.28515625" style="112" customWidth="1"/>
    <col min="13067" max="13067" width="15.5703125" style="112" customWidth="1"/>
    <col min="13068" max="13309" width="9.140625" style="112"/>
    <col min="13310" max="13310" width="5" style="112" customWidth="1"/>
    <col min="13311" max="13311" width="21.5703125" style="112" customWidth="1"/>
    <col min="13312" max="13312" width="12" style="112" customWidth="1"/>
    <col min="13313" max="13313" width="10.42578125" style="112" customWidth="1"/>
    <col min="13314" max="13314" width="16.5703125" style="112" customWidth="1"/>
    <col min="13315" max="13315" width="8.5703125" style="112" customWidth="1"/>
    <col min="13316" max="13316" width="16.140625" style="112" bestFit="1" customWidth="1"/>
    <col min="13317" max="13317" width="12.140625" style="112" customWidth="1"/>
    <col min="13318" max="13318" width="12.5703125" style="112" customWidth="1"/>
    <col min="13319" max="13320" width="15.7109375" style="112" customWidth="1"/>
    <col min="13321" max="13321" width="11.7109375" style="112" customWidth="1"/>
    <col min="13322" max="13322" width="14.28515625" style="112" customWidth="1"/>
    <col min="13323" max="13323" width="15.5703125" style="112" customWidth="1"/>
    <col min="13324" max="13565" width="9.140625" style="112"/>
    <col min="13566" max="13566" width="5" style="112" customWidth="1"/>
    <col min="13567" max="13567" width="21.5703125" style="112" customWidth="1"/>
    <col min="13568" max="13568" width="12" style="112" customWidth="1"/>
    <col min="13569" max="13569" width="10.42578125" style="112" customWidth="1"/>
    <col min="13570" max="13570" width="16.5703125" style="112" customWidth="1"/>
    <col min="13571" max="13571" width="8.5703125" style="112" customWidth="1"/>
    <col min="13572" max="13572" width="16.140625" style="112" bestFit="1" customWidth="1"/>
    <col min="13573" max="13573" width="12.140625" style="112" customWidth="1"/>
    <col min="13574" max="13574" width="12.5703125" style="112" customWidth="1"/>
    <col min="13575" max="13576" width="15.7109375" style="112" customWidth="1"/>
    <col min="13577" max="13577" width="11.7109375" style="112" customWidth="1"/>
    <col min="13578" max="13578" width="14.28515625" style="112" customWidth="1"/>
    <col min="13579" max="13579" width="15.5703125" style="112" customWidth="1"/>
    <col min="13580" max="13821" width="9.140625" style="112"/>
    <col min="13822" max="13822" width="5" style="112" customWidth="1"/>
    <col min="13823" max="13823" width="21.5703125" style="112" customWidth="1"/>
    <col min="13824" max="13824" width="12" style="112" customWidth="1"/>
    <col min="13825" max="13825" width="10.42578125" style="112" customWidth="1"/>
    <col min="13826" max="13826" width="16.5703125" style="112" customWidth="1"/>
    <col min="13827" max="13827" width="8.5703125" style="112" customWidth="1"/>
    <col min="13828" max="13828" width="16.140625" style="112" bestFit="1" customWidth="1"/>
    <col min="13829" max="13829" width="12.140625" style="112" customWidth="1"/>
    <col min="13830" max="13830" width="12.5703125" style="112" customWidth="1"/>
    <col min="13831" max="13832" width="15.7109375" style="112" customWidth="1"/>
    <col min="13833" max="13833" width="11.7109375" style="112" customWidth="1"/>
    <col min="13834" max="13834" width="14.28515625" style="112" customWidth="1"/>
    <col min="13835" max="13835" width="15.5703125" style="112" customWidth="1"/>
    <col min="13836" max="14077" width="9.140625" style="112"/>
    <col min="14078" max="14078" width="5" style="112" customWidth="1"/>
    <col min="14079" max="14079" width="21.5703125" style="112" customWidth="1"/>
    <col min="14080" max="14080" width="12" style="112" customWidth="1"/>
    <col min="14081" max="14081" width="10.42578125" style="112" customWidth="1"/>
    <col min="14082" max="14082" width="16.5703125" style="112" customWidth="1"/>
    <col min="14083" max="14083" width="8.5703125" style="112" customWidth="1"/>
    <col min="14084" max="14084" width="16.140625" style="112" bestFit="1" customWidth="1"/>
    <col min="14085" max="14085" width="12.140625" style="112" customWidth="1"/>
    <col min="14086" max="14086" width="12.5703125" style="112" customWidth="1"/>
    <col min="14087" max="14088" width="15.7109375" style="112" customWidth="1"/>
    <col min="14089" max="14089" width="11.7109375" style="112" customWidth="1"/>
    <col min="14090" max="14090" width="14.28515625" style="112" customWidth="1"/>
    <col min="14091" max="14091" width="15.5703125" style="112" customWidth="1"/>
    <col min="14092" max="14333" width="9.140625" style="112"/>
    <col min="14334" max="14334" width="5" style="112" customWidth="1"/>
    <col min="14335" max="14335" width="21.5703125" style="112" customWidth="1"/>
    <col min="14336" max="14336" width="12" style="112" customWidth="1"/>
    <col min="14337" max="14337" width="10.42578125" style="112" customWidth="1"/>
    <col min="14338" max="14338" width="16.5703125" style="112" customWidth="1"/>
    <col min="14339" max="14339" width="8.5703125" style="112" customWidth="1"/>
    <col min="14340" max="14340" width="16.140625" style="112" bestFit="1" customWidth="1"/>
    <col min="14341" max="14341" width="12.140625" style="112" customWidth="1"/>
    <col min="14342" max="14342" width="12.5703125" style="112" customWidth="1"/>
    <col min="14343" max="14344" width="15.7109375" style="112" customWidth="1"/>
    <col min="14345" max="14345" width="11.7109375" style="112" customWidth="1"/>
    <col min="14346" max="14346" width="14.28515625" style="112" customWidth="1"/>
    <col min="14347" max="14347" width="15.5703125" style="112" customWidth="1"/>
    <col min="14348" max="14589" width="9.140625" style="112"/>
    <col min="14590" max="14590" width="5" style="112" customWidth="1"/>
    <col min="14591" max="14591" width="21.5703125" style="112" customWidth="1"/>
    <col min="14592" max="14592" width="12" style="112" customWidth="1"/>
    <col min="14593" max="14593" width="10.42578125" style="112" customWidth="1"/>
    <col min="14594" max="14594" width="16.5703125" style="112" customWidth="1"/>
    <col min="14595" max="14595" width="8.5703125" style="112" customWidth="1"/>
    <col min="14596" max="14596" width="16.140625" style="112" bestFit="1" customWidth="1"/>
    <col min="14597" max="14597" width="12.140625" style="112" customWidth="1"/>
    <col min="14598" max="14598" width="12.5703125" style="112" customWidth="1"/>
    <col min="14599" max="14600" width="15.7109375" style="112" customWidth="1"/>
    <col min="14601" max="14601" width="11.7109375" style="112" customWidth="1"/>
    <col min="14602" max="14602" width="14.28515625" style="112" customWidth="1"/>
    <col min="14603" max="14603" width="15.5703125" style="112" customWidth="1"/>
    <col min="14604" max="14845" width="9.140625" style="112"/>
    <col min="14846" max="14846" width="5" style="112" customWidth="1"/>
    <col min="14847" max="14847" width="21.5703125" style="112" customWidth="1"/>
    <col min="14848" max="14848" width="12" style="112" customWidth="1"/>
    <col min="14849" max="14849" width="10.42578125" style="112" customWidth="1"/>
    <col min="14850" max="14850" width="16.5703125" style="112" customWidth="1"/>
    <col min="14851" max="14851" width="8.5703125" style="112" customWidth="1"/>
    <col min="14852" max="14852" width="16.140625" style="112" bestFit="1" customWidth="1"/>
    <col min="14853" max="14853" width="12.140625" style="112" customWidth="1"/>
    <col min="14854" max="14854" width="12.5703125" style="112" customWidth="1"/>
    <col min="14855" max="14856" width="15.7109375" style="112" customWidth="1"/>
    <col min="14857" max="14857" width="11.7109375" style="112" customWidth="1"/>
    <col min="14858" max="14858" width="14.28515625" style="112" customWidth="1"/>
    <col min="14859" max="14859" width="15.5703125" style="112" customWidth="1"/>
    <col min="14860" max="15101" width="9.140625" style="112"/>
    <col min="15102" max="15102" width="5" style="112" customWidth="1"/>
    <col min="15103" max="15103" width="21.5703125" style="112" customWidth="1"/>
    <col min="15104" max="15104" width="12" style="112" customWidth="1"/>
    <col min="15105" max="15105" width="10.42578125" style="112" customWidth="1"/>
    <col min="15106" max="15106" width="16.5703125" style="112" customWidth="1"/>
    <col min="15107" max="15107" width="8.5703125" style="112" customWidth="1"/>
    <col min="15108" max="15108" width="16.140625" style="112" bestFit="1" customWidth="1"/>
    <col min="15109" max="15109" width="12.140625" style="112" customWidth="1"/>
    <col min="15110" max="15110" width="12.5703125" style="112" customWidth="1"/>
    <col min="15111" max="15112" width="15.7109375" style="112" customWidth="1"/>
    <col min="15113" max="15113" width="11.7109375" style="112" customWidth="1"/>
    <col min="15114" max="15114" width="14.28515625" style="112" customWidth="1"/>
    <col min="15115" max="15115" width="15.5703125" style="112" customWidth="1"/>
    <col min="15116" max="15357" width="9.140625" style="112"/>
    <col min="15358" max="15358" width="5" style="112" customWidth="1"/>
    <col min="15359" max="15359" width="21.5703125" style="112" customWidth="1"/>
    <col min="15360" max="15360" width="12" style="112" customWidth="1"/>
    <col min="15361" max="15361" width="10.42578125" style="112" customWidth="1"/>
    <col min="15362" max="15362" width="16.5703125" style="112" customWidth="1"/>
    <col min="15363" max="15363" width="8.5703125" style="112" customWidth="1"/>
    <col min="15364" max="15364" width="16.140625" style="112" bestFit="1" customWidth="1"/>
    <col min="15365" max="15365" width="12.140625" style="112" customWidth="1"/>
    <col min="15366" max="15366" width="12.5703125" style="112" customWidth="1"/>
    <col min="15367" max="15368" width="15.7109375" style="112" customWidth="1"/>
    <col min="15369" max="15369" width="11.7109375" style="112" customWidth="1"/>
    <col min="15370" max="15370" width="14.28515625" style="112" customWidth="1"/>
    <col min="15371" max="15371" width="15.5703125" style="112" customWidth="1"/>
    <col min="15372" max="15613" width="9.140625" style="112"/>
    <col min="15614" max="15614" width="5" style="112" customWidth="1"/>
    <col min="15615" max="15615" width="21.5703125" style="112" customWidth="1"/>
    <col min="15616" max="15616" width="12" style="112" customWidth="1"/>
    <col min="15617" max="15617" width="10.42578125" style="112" customWidth="1"/>
    <col min="15618" max="15618" width="16.5703125" style="112" customWidth="1"/>
    <col min="15619" max="15619" width="8.5703125" style="112" customWidth="1"/>
    <col min="15620" max="15620" width="16.140625" style="112" bestFit="1" customWidth="1"/>
    <col min="15621" max="15621" width="12.140625" style="112" customWidth="1"/>
    <col min="15622" max="15622" width="12.5703125" style="112" customWidth="1"/>
    <col min="15623" max="15624" width="15.7109375" style="112" customWidth="1"/>
    <col min="15625" max="15625" width="11.7109375" style="112" customWidth="1"/>
    <col min="15626" max="15626" width="14.28515625" style="112" customWidth="1"/>
    <col min="15627" max="15627" width="15.5703125" style="112" customWidth="1"/>
    <col min="15628" max="15869" width="9.140625" style="112"/>
    <col min="15870" max="15870" width="5" style="112" customWidth="1"/>
    <col min="15871" max="15871" width="21.5703125" style="112" customWidth="1"/>
    <col min="15872" max="15872" width="12" style="112" customWidth="1"/>
    <col min="15873" max="15873" width="10.42578125" style="112" customWidth="1"/>
    <col min="15874" max="15874" width="16.5703125" style="112" customWidth="1"/>
    <col min="15875" max="15875" width="8.5703125" style="112" customWidth="1"/>
    <col min="15876" max="15876" width="16.140625" style="112" bestFit="1" customWidth="1"/>
    <col min="15877" max="15877" width="12.140625" style="112" customWidth="1"/>
    <col min="15878" max="15878" width="12.5703125" style="112" customWidth="1"/>
    <col min="15879" max="15880" width="15.7109375" style="112" customWidth="1"/>
    <col min="15881" max="15881" width="11.7109375" style="112" customWidth="1"/>
    <col min="15882" max="15882" width="14.28515625" style="112" customWidth="1"/>
    <col min="15883" max="15883" width="15.5703125" style="112" customWidth="1"/>
    <col min="15884" max="16125" width="9.140625" style="112"/>
    <col min="16126" max="16126" width="5" style="112" customWidth="1"/>
    <col min="16127" max="16127" width="21.5703125" style="112" customWidth="1"/>
    <col min="16128" max="16128" width="12" style="112" customWidth="1"/>
    <col min="16129" max="16129" width="10.42578125" style="112" customWidth="1"/>
    <col min="16130" max="16130" width="16.5703125" style="112" customWidth="1"/>
    <col min="16131" max="16131" width="8.5703125" style="112" customWidth="1"/>
    <col min="16132" max="16132" width="16.140625" style="112" bestFit="1" customWidth="1"/>
    <col min="16133" max="16133" width="12.140625" style="112" customWidth="1"/>
    <col min="16134" max="16134" width="12.5703125" style="112" customWidth="1"/>
    <col min="16135" max="16136" width="15.7109375" style="112" customWidth="1"/>
    <col min="16137" max="16137" width="11.7109375" style="112" customWidth="1"/>
    <col min="16138" max="16138" width="14.28515625" style="112" customWidth="1"/>
    <col min="16139" max="16139" width="15.5703125" style="112" customWidth="1"/>
    <col min="16140" max="16384" width="9.140625" style="112"/>
  </cols>
  <sheetData>
    <row r="1" spans="1:13" x14ac:dyDescent="0.2">
      <c r="A1" s="127" t="s">
        <v>227</v>
      </c>
      <c r="M1" s="171" t="s">
        <v>228</v>
      </c>
    </row>
    <row r="2" spans="1:13" x14ac:dyDescent="0.2">
      <c r="A2" s="602"/>
      <c r="B2" s="602"/>
      <c r="C2" s="602"/>
      <c r="D2" s="602"/>
      <c r="E2" s="602"/>
      <c r="F2" s="602"/>
      <c r="G2" s="602"/>
      <c r="H2" s="602"/>
      <c r="I2" s="602"/>
      <c r="J2" s="602"/>
      <c r="K2" s="602"/>
      <c r="L2" s="602"/>
      <c r="M2" s="602"/>
    </row>
    <row r="3" spans="1:13" x14ac:dyDescent="0.2">
      <c r="A3" s="111"/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</row>
    <row r="4" spans="1:13" x14ac:dyDescent="0.2">
      <c r="A4" s="602" t="s">
        <v>431</v>
      </c>
      <c r="B4" s="602"/>
      <c r="C4" s="602"/>
      <c r="D4" s="602"/>
      <c r="E4" s="602"/>
      <c r="F4" s="602"/>
      <c r="G4" s="602"/>
      <c r="H4" s="602"/>
      <c r="I4" s="602"/>
      <c r="J4" s="602"/>
      <c r="K4" s="602"/>
      <c r="L4" s="602"/>
      <c r="M4" s="602"/>
    </row>
    <row r="5" spans="1:13" x14ac:dyDescent="0.2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</row>
    <row r="6" spans="1:13" ht="15" thickBot="1" x14ac:dyDescent="0.25">
      <c r="D6" s="171"/>
      <c r="K6" s="603" t="s">
        <v>39</v>
      </c>
      <c r="L6" s="603"/>
      <c r="M6" s="603"/>
    </row>
    <row r="7" spans="1:13" ht="14.25" customHeight="1" x14ac:dyDescent="0.2">
      <c r="A7" s="173"/>
      <c r="B7" s="174"/>
      <c r="C7" s="604" t="s">
        <v>229</v>
      </c>
      <c r="D7" s="605"/>
      <c r="E7" s="606"/>
      <c r="F7" s="607" t="s">
        <v>230</v>
      </c>
      <c r="G7" s="607"/>
      <c r="H7" s="608" t="s">
        <v>231</v>
      </c>
      <c r="I7" s="608" t="s">
        <v>232</v>
      </c>
      <c r="J7" s="608" t="s">
        <v>233</v>
      </c>
      <c r="K7" s="608" t="s">
        <v>234</v>
      </c>
      <c r="L7" s="608" t="s">
        <v>235</v>
      </c>
      <c r="M7" s="617" t="s">
        <v>236</v>
      </c>
    </row>
    <row r="8" spans="1:13" x14ac:dyDescent="0.2">
      <c r="A8" s="620" t="s">
        <v>237</v>
      </c>
      <c r="B8" s="622" t="s">
        <v>41</v>
      </c>
      <c r="C8" s="624" t="s">
        <v>238</v>
      </c>
      <c r="D8" s="625"/>
      <c r="E8" s="626" t="s">
        <v>239</v>
      </c>
      <c r="F8" s="626" t="s">
        <v>240</v>
      </c>
      <c r="G8" s="626" t="s">
        <v>241</v>
      </c>
      <c r="H8" s="609"/>
      <c r="I8" s="609"/>
      <c r="J8" s="609"/>
      <c r="K8" s="609"/>
      <c r="L8" s="609"/>
      <c r="M8" s="618"/>
    </row>
    <row r="9" spans="1:13" ht="29.25" thickBot="1" x14ac:dyDescent="0.25">
      <c r="A9" s="621"/>
      <c r="B9" s="623"/>
      <c r="C9" s="175" t="s">
        <v>242</v>
      </c>
      <c r="D9" s="176" t="s">
        <v>243</v>
      </c>
      <c r="E9" s="610"/>
      <c r="F9" s="609"/>
      <c r="G9" s="609"/>
      <c r="H9" s="609"/>
      <c r="I9" s="609"/>
      <c r="J9" s="609"/>
      <c r="K9" s="610"/>
      <c r="L9" s="609"/>
      <c r="M9" s="619"/>
    </row>
    <row r="10" spans="1:13" s="181" customFormat="1" ht="15" thickBot="1" x14ac:dyDescent="0.3">
      <c r="A10" s="177">
        <v>1</v>
      </c>
      <c r="B10" s="178">
        <v>2</v>
      </c>
      <c r="C10" s="178">
        <v>3</v>
      </c>
      <c r="D10" s="179">
        <v>4</v>
      </c>
      <c r="E10" s="179">
        <v>5</v>
      </c>
      <c r="F10" s="179">
        <v>6</v>
      </c>
      <c r="G10" s="178">
        <v>7</v>
      </c>
      <c r="H10" s="179">
        <v>8</v>
      </c>
      <c r="I10" s="179">
        <v>9</v>
      </c>
      <c r="J10" s="179" t="s">
        <v>244</v>
      </c>
      <c r="K10" s="178">
        <v>11</v>
      </c>
      <c r="L10" s="179">
        <v>12</v>
      </c>
      <c r="M10" s="180" t="s">
        <v>245</v>
      </c>
    </row>
    <row r="11" spans="1:13" ht="15" thickBot="1" x14ac:dyDescent="0.25">
      <c r="A11" s="182" t="s">
        <v>246</v>
      </c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4"/>
    </row>
    <row r="12" spans="1:13" ht="28.5" x14ac:dyDescent="0.2">
      <c r="A12" s="185">
        <v>1</v>
      </c>
      <c r="B12" s="186" t="s">
        <v>247</v>
      </c>
      <c r="C12" s="559">
        <v>5593537.2319099875</v>
      </c>
      <c r="D12" s="560">
        <v>13943.900000000001</v>
      </c>
      <c r="E12" s="561"/>
      <c r="F12" s="560">
        <v>238482.49763999943</v>
      </c>
      <c r="G12" s="561"/>
      <c r="H12" s="560">
        <v>15136137.479770022</v>
      </c>
      <c r="I12" s="560">
        <v>86163.993000000002</v>
      </c>
      <c r="J12" s="560">
        <f>C12+D12+E12+F12+H12+I12</f>
        <v>21068265.102320008</v>
      </c>
      <c r="K12" s="560">
        <v>635.20100000000002</v>
      </c>
      <c r="L12" s="561"/>
      <c r="M12" s="187"/>
    </row>
    <row r="13" spans="1:13" x14ac:dyDescent="0.2">
      <c r="A13" s="188">
        <v>2</v>
      </c>
      <c r="B13" s="189" t="s">
        <v>248</v>
      </c>
      <c r="C13" s="562">
        <v>70774804.272740453</v>
      </c>
      <c r="D13" s="563">
        <v>315291.87399999943</v>
      </c>
      <c r="E13" s="564"/>
      <c r="F13" s="563">
        <v>287858.46696997836</v>
      </c>
      <c r="G13" s="564"/>
      <c r="H13" s="563">
        <v>1710435.2698705981</v>
      </c>
      <c r="I13" s="563">
        <v>17678949.051250197</v>
      </c>
      <c r="J13" s="563">
        <f t="shared" ref="J13:J17" si="0">C13+D13+E13+F13+H13+I13</f>
        <v>90767338.934831232</v>
      </c>
      <c r="K13" s="563">
        <v>110998.84600000001</v>
      </c>
      <c r="L13" s="563">
        <v>249304.05244997493</v>
      </c>
      <c r="M13" s="565">
        <f t="shared" ref="M13:M18" si="1">L13/(J13-K13)</f>
        <v>2.7499902621889423E-3</v>
      </c>
    </row>
    <row r="14" spans="1:13" x14ac:dyDescent="0.2">
      <c r="A14" s="188">
        <v>3</v>
      </c>
      <c r="B14" s="189" t="s">
        <v>249</v>
      </c>
      <c r="C14" s="562">
        <v>8418930.1849999633</v>
      </c>
      <c r="D14" s="563">
        <v>93381.552000000345</v>
      </c>
      <c r="E14" s="564"/>
      <c r="F14" s="563">
        <v>70800.807999999597</v>
      </c>
      <c r="G14" s="564"/>
      <c r="H14" s="563">
        <v>1419.6099999999799</v>
      </c>
      <c r="I14" s="563">
        <v>212950.87100000001</v>
      </c>
      <c r="J14" s="563">
        <f t="shared" si="0"/>
        <v>8797483.0259999633</v>
      </c>
      <c r="K14" s="563">
        <v>13190.901</v>
      </c>
      <c r="L14" s="563">
        <v>483154.33122999547</v>
      </c>
      <c r="M14" s="565">
        <f t="shared" si="1"/>
        <v>5.5002079206239687E-2</v>
      </c>
    </row>
    <row r="15" spans="1:13" x14ac:dyDescent="0.2">
      <c r="A15" s="188">
        <v>4</v>
      </c>
      <c r="B15" s="189" t="s">
        <v>250</v>
      </c>
      <c r="C15" s="562">
        <v>1487956.0410000042</v>
      </c>
      <c r="D15" s="563">
        <v>45300.193999999959</v>
      </c>
      <c r="E15" s="563">
        <v>585562.13</v>
      </c>
      <c r="F15" s="563">
        <v>14574.784000000078</v>
      </c>
      <c r="G15" s="563">
        <v>8011.7170000000096</v>
      </c>
      <c r="H15" s="563">
        <v>7662.882890000219</v>
      </c>
      <c r="I15" s="563">
        <v>121138.611</v>
      </c>
      <c r="J15" s="563">
        <f t="shared" si="0"/>
        <v>2262194.642890004</v>
      </c>
      <c r="K15" s="563">
        <v>1400.7874999999999</v>
      </c>
      <c r="L15" s="563">
        <v>549358.14611001511</v>
      </c>
      <c r="M15" s="565">
        <f t="shared" si="1"/>
        <v>0.24299347098820148</v>
      </c>
    </row>
    <row r="16" spans="1:13" x14ac:dyDescent="0.2">
      <c r="A16" s="188">
        <v>5</v>
      </c>
      <c r="B16" s="189" t="s">
        <v>251</v>
      </c>
      <c r="C16" s="562">
        <v>0</v>
      </c>
      <c r="D16" s="563">
        <v>0</v>
      </c>
      <c r="E16" s="563">
        <v>446993.63799999934</v>
      </c>
      <c r="F16" s="563">
        <v>0</v>
      </c>
      <c r="G16" s="563">
        <v>17284.91500000003</v>
      </c>
      <c r="H16" s="563">
        <v>1962.7959999999323</v>
      </c>
      <c r="I16" s="563">
        <v>23996.799999999999</v>
      </c>
      <c r="J16" s="563">
        <f t="shared" si="0"/>
        <v>472953.23399999924</v>
      </c>
      <c r="K16" s="563">
        <v>24.747</v>
      </c>
      <c r="L16" s="563">
        <v>259453.50395999654</v>
      </c>
      <c r="M16" s="565">
        <f t="shared" si="1"/>
        <v>0.54861043707861257</v>
      </c>
    </row>
    <row r="17" spans="1:13" ht="15" thickBot="1" x14ac:dyDescent="0.25">
      <c r="A17" s="192">
        <v>6</v>
      </c>
      <c r="B17" s="193" t="s">
        <v>252</v>
      </c>
      <c r="C17" s="566">
        <v>0</v>
      </c>
      <c r="D17" s="567">
        <v>0</v>
      </c>
      <c r="E17" s="567">
        <v>1255235.2440000002</v>
      </c>
      <c r="F17" s="567">
        <v>0</v>
      </c>
      <c r="G17" s="567">
        <v>111047.83199999991</v>
      </c>
      <c r="H17" s="567">
        <v>29133.338869994641</v>
      </c>
      <c r="I17" s="567">
        <v>68050.285950000005</v>
      </c>
      <c r="J17" s="567">
        <f t="shared" si="0"/>
        <v>1352418.8688199949</v>
      </c>
      <c r="K17" s="567">
        <v>11.4595</v>
      </c>
      <c r="L17" s="567">
        <v>1144257.6946500489</v>
      </c>
      <c r="M17" s="565">
        <f t="shared" si="1"/>
        <v>0.84608948957577379</v>
      </c>
    </row>
    <row r="18" spans="1:13" s="127" customFormat="1" ht="29.25" thickBot="1" x14ac:dyDescent="0.25">
      <c r="A18" s="196" t="s">
        <v>43</v>
      </c>
      <c r="B18" s="197" t="s">
        <v>253</v>
      </c>
      <c r="C18" s="568">
        <f>C12+C13+C14+C15+C16+C17</f>
        <v>86275227.73065041</v>
      </c>
      <c r="D18" s="568">
        <f>D12+D13+D14+D15+D16+D17</f>
        <v>467917.51999999973</v>
      </c>
      <c r="E18" s="568">
        <f t="shared" ref="E18:L18" si="2">E12+E13+E14+E15+E16+E17</f>
        <v>2287791.0119999996</v>
      </c>
      <c r="F18" s="568">
        <f t="shared" si="2"/>
        <v>611716.5566099775</v>
      </c>
      <c r="G18" s="568">
        <f t="shared" si="2"/>
        <v>136344.46399999995</v>
      </c>
      <c r="H18" s="568">
        <f t="shared" si="2"/>
        <v>16886751.377400618</v>
      </c>
      <c r="I18" s="568">
        <f t="shared" si="2"/>
        <v>18191249.612200201</v>
      </c>
      <c r="J18" s="568">
        <f t="shared" si="2"/>
        <v>124720653.80886121</v>
      </c>
      <c r="K18" s="568">
        <f t="shared" si="2"/>
        <v>126261.94200000001</v>
      </c>
      <c r="L18" s="568">
        <f t="shared" si="2"/>
        <v>2685527.7284000311</v>
      </c>
      <c r="M18" s="569">
        <f t="shared" si="1"/>
        <v>2.1554162175049789E-2</v>
      </c>
    </row>
    <row r="19" spans="1:13" s="127" customFormat="1" ht="15" thickBot="1" x14ac:dyDescent="0.25">
      <c r="A19" s="198"/>
      <c r="B19" s="199"/>
      <c r="C19" s="199"/>
      <c r="D19" s="200"/>
      <c r="E19" s="200"/>
      <c r="F19" s="200"/>
      <c r="G19" s="200"/>
      <c r="H19" s="200"/>
      <c r="I19" s="200"/>
      <c r="J19" s="200"/>
      <c r="K19" s="200"/>
      <c r="L19" s="200"/>
      <c r="M19" s="201"/>
    </row>
    <row r="20" spans="1:13" x14ac:dyDescent="0.2">
      <c r="A20" s="202" t="s">
        <v>254</v>
      </c>
      <c r="B20" s="203"/>
      <c r="C20" s="203"/>
      <c r="D20" s="204"/>
      <c r="E20" s="204"/>
      <c r="F20" s="204"/>
      <c r="G20" s="204"/>
      <c r="H20" s="204"/>
      <c r="I20" s="204"/>
      <c r="J20" s="204"/>
      <c r="K20" s="204"/>
      <c r="L20" s="204"/>
      <c r="M20" s="133"/>
    </row>
    <row r="21" spans="1:13" s="127" customFormat="1" x14ac:dyDescent="0.2">
      <c r="A21" s="205"/>
      <c r="B21" s="206" t="s">
        <v>255</v>
      </c>
      <c r="C21" s="206"/>
      <c r="D21" s="207"/>
      <c r="E21" s="208"/>
      <c r="F21" s="207"/>
      <c r="G21" s="208"/>
      <c r="H21" s="207"/>
      <c r="I21" s="207"/>
      <c r="J21" s="207"/>
      <c r="K21" s="207"/>
      <c r="L21" s="207"/>
      <c r="M21" s="209"/>
    </row>
    <row r="22" spans="1:13" s="127" customFormat="1" x14ac:dyDescent="0.2">
      <c r="A22" s="188">
        <v>8</v>
      </c>
      <c r="B22" s="189" t="s">
        <v>248</v>
      </c>
      <c r="C22" s="206"/>
      <c r="D22" s="207"/>
      <c r="E22" s="210"/>
      <c r="F22" s="207"/>
      <c r="G22" s="210"/>
      <c r="H22" s="207"/>
      <c r="I22" s="207"/>
      <c r="J22" s="207"/>
      <c r="K22" s="207"/>
      <c r="L22" s="207"/>
      <c r="M22" s="209"/>
    </row>
    <row r="23" spans="1:13" x14ac:dyDescent="0.2">
      <c r="A23" s="188">
        <v>9</v>
      </c>
      <c r="B23" s="189" t="s">
        <v>249</v>
      </c>
      <c r="C23" s="189"/>
      <c r="D23" s="190"/>
      <c r="E23" s="210"/>
      <c r="F23" s="190"/>
      <c r="G23" s="191"/>
      <c r="H23" s="190"/>
      <c r="I23" s="190"/>
      <c r="J23" s="190"/>
      <c r="K23" s="190"/>
      <c r="L23" s="190"/>
      <c r="M23" s="130"/>
    </row>
    <row r="24" spans="1:13" x14ac:dyDescent="0.2">
      <c r="A24" s="188">
        <v>10</v>
      </c>
      <c r="B24" s="189" t="s">
        <v>250</v>
      </c>
      <c r="C24" s="189"/>
      <c r="D24" s="190"/>
      <c r="E24" s="208"/>
      <c r="F24" s="190"/>
      <c r="G24" s="211"/>
      <c r="H24" s="190"/>
      <c r="I24" s="190"/>
      <c r="J24" s="190"/>
      <c r="K24" s="190"/>
      <c r="L24" s="190"/>
      <c r="M24" s="130"/>
    </row>
    <row r="25" spans="1:13" x14ac:dyDescent="0.2">
      <c r="A25" s="188">
        <v>11</v>
      </c>
      <c r="B25" s="189" t="s">
        <v>251</v>
      </c>
      <c r="C25" s="189"/>
      <c r="D25" s="190"/>
      <c r="E25" s="190"/>
      <c r="F25" s="190"/>
      <c r="G25" s="190"/>
      <c r="H25" s="190"/>
      <c r="I25" s="190"/>
      <c r="J25" s="190"/>
      <c r="K25" s="190"/>
      <c r="L25" s="190"/>
      <c r="M25" s="130"/>
    </row>
    <row r="26" spans="1:13" ht="15" thickBot="1" x14ac:dyDescent="0.25">
      <c r="A26" s="192">
        <v>12</v>
      </c>
      <c r="B26" s="193" t="s">
        <v>252</v>
      </c>
      <c r="C26" s="193"/>
      <c r="D26" s="194"/>
      <c r="E26" s="194"/>
      <c r="F26" s="194"/>
      <c r="G26" s="194"/>
      <c r="H26" s="194"/>
      <c r="I26" s="194"/>
      <c r="J26" s="194"/>
      <c r="K26" s="194"/>
      <c r="L26" s="194"/>
      <c r="M26" s="195"/>
    </row>
    <row r="27" spans="1:13" s="127" customFormat="1" ht="15" thickBot="1" x14ac:dyDescent="0.25">
      <c r="A27" s="212">
        <v>13</v>
      </c>
      <c r="B27" s="213" t="s">
        <v>256</v>
      </c>
      <c r="C27" s="213">
        <v>0</v>
      </c>
      <c r="D27" s="214">
        <v>0</v>
      </c>
      <c r="E27" s="214">
        <v>0</v>
      </c>
      <c r="F27" s="214">
        <v>0</v>
      </c>
      <c r="G27" s="214">
        <v>0</v>
      </c>
      <c r="H27" s="214">
        <v>0</v>
      </c>
      <c r="I27" s="214">
        <v>0</v>
      </c>
      <c r="J27" s="214">
        <v>0</v>
      </c>
      <c r="K27" s="214">
        <v>0</v>
      </c>
      <c r="L27" s="214">
        <v>0</v>
      </c>
      <c r="M27" s="215">
        <v>0</v>
      </c>
    </row>
    <row r="28" spans="1:13" s="127" customFormat="1" x14ac:dyDescent="0.2">
      <c r="A28" s="216"/>
      <c r="B28" s="217" t="s">
        <v>255</v>
      </c>
      <c r="C28" s="217"/>
      <c r="D28" s="218"/>
      <c r="E28" s="219"/>
      <c r="F28" s="218"/>
      <c r="G28" s="219"/>
      <c r="H28" s="218"/>
      <c r="I28" s="218"/>
      <c r="J28" s="218"/>
      <c r="K28" s="218"/>
      <c r="L28" s="218"/>
      <c r="M28" s="220"/>
    </row>
    <row r="29" spans="1:13" s="127" customFormat="1" x14ac:dyDescent="0.2">
      <c r="A29" s="188">
        <v>14</v>
      </c>
      <c r="B29" s="189" t="s">
        <v>248</v>
      </c>
      <c r="C29" s="206"/>
      <c r="D29" s="207"/>
      <c r="E29" s="210"/>
      <c r="F29" s="207"/>
      <c r="G29" s="210"/>
      <c r="H29" s="207"/>
      <c r="I29" s="207"/>
      <c r="J29" s="207"/>
      <c r="K29" s="207"/>
      <c r="L29" s="207"/>
      <c r="M29" s="209"/>
    </row>
    <row r="30" spans="1:13" x14ac:dyDescent="0.2">
      <c r="A30" s="188">
        <v>15</v>
      </c>
      <c r="B30" s="189" t="s">
        <v>249</v>
      </c>
      <c r="C30" s="189"/>
      <c r="D30" s="190"/>
      <c r="E30" s="210"/>
      <c r="F30" s="190"/>
      <c r="G30" s="191"/>
      <c r="H30" s="190"/>
      <c r="I30" s="190"/>
      <c r="J30" s="190"/>
      <c r="K30" s="190"/>
      <c r="L30" s="190"/>
      <c r="M30" s="130"/>
    </row>
    <row r="31" spans="1:13" x14ac:dyDescent="0.2">
      <c r="A31" s="188">
        <v>16</v>
      </c>
      <c r="B31" s="189" t="s">
        <v>250</v>
      </c>
      <c r="C31" s="189"/>
      <c r="D31" s="190"/>
      <c r="E31" s="208"/>
      <c r="F31" s="190"/>
      <c r="G31" s="211"/>
      <c r="H31" s="190"/>
      <c r="I31" s="190"/>
      <c r="J31" s="190"/>
      <c r="K31" s="190"/>
      <c r="L31" s="190"/>
      <c r="M31" s="130"/>
    </row>
    <row r="32" spans="1:13" x14ac:dyDescent="0.2">
      <c r="A32" s="188">
        <v>17</v>
      </c>
      <c r="B32" s="189" t="s">
        <v>251</v>
      </c>
      <c r="C32" s="189"/>
      <c r="D32" s="190"/>
      <c r="E32" s="190"/>
      <c r="F32" s="190"/>
      <c r="G32" s="190"/>
      <c r="H32" s="190"/>
      <c r="I32" s="190"/>
      <c r="J32" s="190"/>
      <c r="K32" s="190"/>
      <c r="L32" s="190"/>
      <c r="M32" s="130"/>
    </row>
    <row r="33" spans="1:13" ht="15" thickBot="1" x14ac:dyDescent="0.25">
      <c r="A33" s="192">
        <v>18</v>
      </c>
      <c r="B33" s="193" t="s">
        <v>252</v>
      </c>
      <c r="C33" s="193"/>
      <c r="D33" s="194"/>
      <c r="E33" s="194"/>
      <c r="F33" s="194"/>
      <c r="G33" s="194"/>
      <c r="H33" s="194"/>
      <c r="I33" s="194"/>
      <c r="J33" s="194"/>
      <c r="K33" s="194"/>
      <c r="L33" s="194"/>
      <c r="M33" s="195"/>
    </row>
    <row r="34" spans="1:13" s="127" customFormat="1" ht="15" thickBot="1" x14ac:dyDescent="0.25">
      <c r="A34" s="212">
        <v>19</v>
      </c>
      <c r="B34" s="213" t="s">
        <v>256</v>
      </c>
      <c r="C34" s="213">
        <v>0</v>
      </c>
      <c r="D34" s="214">
        <v>0</v>
      </c>
      <c r="E34" s="214">
        <v>0</v>
      </c>
      <c r="F34" s="214">
        <v>0</v>
      </c>
      <c r="G34" s="214">
        <v>0</v>
      </c>
      <c r="H34" s="214">
        <v>0</v>
      </c>
      <c r="I34" s="214">
        <v>0</v>
      </c>
      <c r="J34" s="214">
        <v>0</v>
      </c>
      <c r="K34" s="214">
        <v>0</v>
      </c>
      <c r="L34" s="214">
        <v>0</v>
      </c>
      <c r="M34" s="215">
        <v>0</v>
      </c>
    </row>
    <row r="35" spans="1:13" s="127" customFormat="1" ht="15" thickBot="1" x14ac:dyDescent="0.25">
      <c r="A35" s="221"/>
      <c r="B35" s="222" t="s">
        <v>257</v>
      </c>
      <c r="C35" s="222"/>
      <c r="D35" s="223"/>
      <c r="E35" s="224"/>
      <c r="F35" s="223"/>
      <c r="G35" s="224"/>
      <c r="H35" s="223"/>
      <c r="I35" s="223"/>
      <c r="J35" s="223"/>
      <c r="K35" s="223"/>
      <c r="L35" s="223"/>
      <c r="M35" s="225"/>
    </row>
    <row r="36" spans="1:13" s="127" customFormat="1" ht="28.5" x14ac:dyDescent="0.2">
      <c r="A36" s="226" t="s">
        <v>258</v>
      </c>
      <c r="B36" s="227" t="s">
        <v>259</v>
      </c>
      <c r="C36" s="228">
        <v>0</v>
      </c>
      <c r="D36" s="228">
        <v>0</v>
      </c>
      <c r="E36" s="229">
        <v>0</v>
      </c>
      <c r="F36" s="228">
        <v>0</v>
      </c>
      <c r="G36" s="229">
        <v>0</v>
      </c>
      <c r="H36" s="228">
        <v>0</v>
      </c>
      <c r="I36" s="228">
        <v>0</v>
      </c>
      <c r="J36" s="228">
        <v>0</v>
      </c>
      <c r="K36" s="228">
        <v>0</v>
      </c>
      <c r="L36" s="228">
        <v>0</v>
      </c>
      <c r="M36" s="230">
        <v>0</v>
      </c>
    </row>
    <row r="37" spans="1:13" ht="15" thickBot="1" x14ac:dyDescent="0.25">
      <c r="A37" s="231" t="s">
        <v>260</v>
      </c>
      <c r="B37" s="232" t="s">
        <v>261</v>
      </c>
      <c r="C37" s="570">
        <f>C18+C36</f>
        <v>86275227.73065041</v>
      </c>
      <c r="D37" s="570">
        <f t="shared" ref="D37:L37" si="3">D18+D36</f>
        <v>467917.51999999973</v>
      </c>
      <c r="E37" s="570">
        <f t="shared" si="3"/>
        <v>2287791.0119999996</v>
      </c>
      <c r="F37" s="570">
        <f t="shared" si="3"/>
        <v>611716.5566099775</v>
      </c>
      <c r="G37" s="570">
        <f t="shared" si="3"/>
        <v>136344.46399999995</v>
      </c>
      <c r="H37" s="570">
        <f t="shared" si="3"/>
        <v>16886751.377400618</v>
      </c>
      <c r="I37" s="570">
        <f t="shared" si="3"/>
        <v>18191249.612200201</v>
      </c>
      <c r="J37" s="570">
        <f t="shared" si="3"/>
        <v>124720653.80886121</v>
      </c>
      <c r="K37" s="570">
        <f t="shared" si="3"/>
        <v>126261.94200000001</v>
      </c>
      <c r="L37" s="570">
        <f t="shared" si="3"/>
        <v>2685527.7284000311</v>
      </c>
      <c r="M37" s="571">
        <f>L37/(J37-K37)</f>
        <v>2.1554162175049789E-2</v>
      </c>
    </row>
    <row r="38" spans="1:13" ht="15" thickBot="1" x14ac:dyDescent="0.25">
      <c r="A38" s="233"/>
      <c r="B38" s="234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</row>
    <row r="39" spans="1:13" x14ac:dyDescent="0.2">
      <c r="A39" s="611" t="s">
        <v>262</v>
      </c>
      <c r="B39" s="612"/>
      <c r="C39" s="612"/>
      <c r="D39" s="612"/>
      <c r="E39" s="612"/>
      <c r="F39" s="612"/>
      <c r="G39" s="612"/>
      <c r="H39" s="612"/>
      <c r="I39" s="612"/>
      <c r="J39" s="612"/>
      <c r="K39" s="612"/>
      <c r="L39" s="612"/>
      <c r="M39" s="613"/>
    </row>
    <row r="40" spans="1:13" ht="15" thickBot="1" x14ac:dyDescent="0.25">
      <c r="A40" s="614"/>
      <c r="B40" s="615"/>
      <c r="C40" s="615"/>
      <c r="D40" s="615"/>
      <c r="E40" s="615"/>
      <c r="F40" s="615"/>
      <c r="G40" s="615"/>
      <c r="H40" s="615"/>
      <c r="I40" s="615"/>
      <c r="J40" s="615"/>
      <c r="K40" s="615"/>
      <c r="L40" s="615"/>
      <c r="M40" s="616"/>
    </row>
    <row r="41" spans="1:13" x14ac:dyDescent="0.2">
      <c r="A41" s="112" t="s">
        <v>263</v>
      </c>
    </row>
  </sheetData>
  <sheetProtection algorithmName="SHA-512" hashValue="D7bw+JnX4U3h6pX/u/4EwQ5MMsBo6MSTiegB+cuRaPFraOeXdZDlrgjzIPoMqo1WP52RA2AgKafI8ET1IL5wQQ==" saltValue="IJ1ES1JBlrPwlydpCOBmTg==" spinCount="100000" sheet="1" objects="1" scenarios="1"/>
  <mergeCells count="18">
    <mergeCell ref="A39:M40"/>
    <mergeCell ref="M7:M9"/>
    <mergeCell ref="A8:A9"/>
    <mergeCell ref="B8:B9"/>
    <mergeCell ref="C8:D8"/>
    <mergeCell ref="E8:E9"/>
    <mergeCell ref="F8:F9"/>
    <mergeCell ref="G8:G9"/>
    <mergeCell ref="A2:M2"/>
    <mergeCell ref="A4:M4"/>
    <mergeCell ref="K6:M6"/>
    <mergeCell ref="C7:E7"/>
    <mergeCell ref="F7:G7"/>
    <mergeCell ref="H7:H9"/>
    <mergeCell ref="I7:I9"/>
    <mergeCell ref="J7:J9"/>
    <mergeCell ref="K7:K9"/>
    <mergeCell ref="L7:L9"/>
  </mergeCells>
  <printOptions horizontalCentered="1"/>
  <pageMargins left="0.7" right="0.7" top="0.75" bottom="0.75" header="0.3" footer="0.3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73"/>
  <sheetViews>
    <sheetView zoomScale="90" zoomScaleNormal="90" workbookViewId="0"/>
  </sheetViews>
  <sheetFormatPr defaultColWidth="9.140625" defaultRowHeight="14.25" x14ac:dyDescent="0.2"/>
  <cols>
    <col min="1" max="1" width="8.28515625" style="5" customWidth="1"/>
    <col min="2" max="2" width="59.28515625" style="5" customWidth="1"/>
    <col min="3" max="3" width="17.5703125" style="5" customWidth="1"/>
    <col min="4" max="6" width="21.42578125" style="5" customWidth="1"/>
    <col min="7" max="7" width="24.140625" style="5" customWidth="1"/>
    <col min="8" max="8" width="6" style="5" customWidth="1"/>
    <col min="9" max="16384" width="9.140625" style="5"/>
  </cols>
  <sheetData>
    <row r="2" spans="1:7" x14ac:dyDescent="0.2">
      <c r="A2" s="633" t="s">
        <v>264</v>
      </c>
      <c r="B2" s="633"/>
      <c r="C2" s="633"/>
      <c r="D2" s="633"/>
      <c r="E2" s="633"/>
      <c r="F2" s="633"/>
      <c r="G2" s="633"/>
    </row>
    <row r="3" spans="1:7" ht="15.75" thickBot="1" x14ac:dyDescent="0.25">
      <c r="A3" s="235"/>
      <c r="B3" s="236"/>
      <c r="C3" s="236"/>
      <c r="D3" s="236"/>
      <c r="E3" s="236"/>
      <c r="F3" s="236"/>
      <c r="G3" s="237" t="s">
        <v>39</v>
      </c>
    </row>
    <row r="4" spans="1:7" ht="66.2" customHeight="1" x14ac:dyDescent="0.2">
      <c r="A4" s="634" t="s">
        <v>1</v>
      </c>
      <c r="B4" s="637" t="s">
        <v>41</v>
      </c>
      <c r="C4" s="640" t="s">
        <v>265</v>
      </c>
      <c r="D4" s="641"/>
      <c r="E4" s="642" t="s">
        <v>266</v>
      </c>
      <c r="F4" s="642" t="s">
        <v>267</v>
      </c>
      <c r="G4" s="634" t="s">
        <v>268</v>
      </c>
    </row>
    <row r="5" spans="1:7" ht="29.25" thickBot="1" x14ac:dyDescent="0.25">
      <c r="A5" s="635"/>
      <c r="B5" s="638"/>
      <c r="C5" s="238" t="s">
        <v>269</v>
      </c>
      <c r="D5" s="239" t="s">
        <v>270</v>
      </c>
      <c r="E5" s="643"/>
      <c r="F5" s="643"/>
      <c r="G5" s="636"/>
    </row>
    <row r="6" spans="1:7" ht="15" thickBot="1" x14ac:dyDescent="0.25">
      <c r="A6" s="636"/>
      <c r="B6" s="639"/>
      <c r="C6" s="240">
        <v>1</v>
      </c>
      <c r="D6" s="241">
        <v>2</v>
      </c>
      <c r="E6" s="242">
        <v>3</v>
      </c>
      <c r="F6" s="242">
        <v>4</v>
      </c>
      <c r="G6" s="242">
        <v>5</v>
      </c>
    </row>
    <row r="7" spans="1:7" ht="15" customHeight="1" thickBot="1" x14ac:dyDescent="0.25">
      <c r="A7" s="627" t="s">
        <v>271</v>
      </c>
      <c r="B7" s="628"/>
      <c r="C7" s="628"/>
      <c r="D7" s="628"/>
      <c r="E7" s="628"/>
      <c r="F7" s="628"/>
      <c r="G7" s="629"/>
    </row>
    <row r="8" spans="1:7" ht="15" thickBot="1" x14ac:dyDescent="0.25">
      <c r="A8" s="243" t="s">
        <v>272</v>
      </c>
      <c r="B8" s="244" t="s">
        <v>273</v>
      </c>
      <c r="C8" s="518">
        <f>SUM(C9:C37)</f>
        <v>104210358.51393001</v>
      </c>
      <c r="D8" s="519">
        <f t="shared" ref="D8:G8" si="0">SUM(D9:D37)</f>
        <v>2319045.6828686092</v>
      </c>
      <c r="E8" s="520">
        <f t="shared" si="0"/>
        <v>2543778.7077296432</v>
      </c>
      <c r="F8" s="520">
        <f t="shared" si="0"/>
        <v>139882027</v>
      </c>
      <c r="G8" s="518">
        <f t="shared" si="0"/>
        <v>2037927.2200006281</v>
      </c>
    </row>
    <row r="9" spans="1:7" x14ac:dyDescent="0.2">
      <c r="A9" s="245" t="s">
        <v>274</v>
      </c>
      <c r="B9" s="246" t="s">
        <v>275</v>
      </c>
      <c r="C9" s="521">
        <v>99842481.831779957</v>
      </c>
      <c r="D9" s="522">
        <v>2282261.6419986109</v>
      </c>
      <c r="E9" s="522">
        <v>2491348.2813396431</v>
      </c>
      <c r="F9" s="523">
        <v>139501497</v>
      </c>
      <c r="G9" s="522">
        <v>2037618.7370006279</v>
      </c>
    </row>
    <row r="10" spans="1:7" ht="15" thickBot="1" x14ac:dyDescent="0.25">
      <c r="A10" s="247" t="s">
        <v>276</v>
      </c>
      <c r="B10" s="248" t="s">
        <v>432</v>
      </c>
      <c r="C10" s="524">
        <v>2828008.7721300158</v>
      </c>
      <c r="D10" s="525">
        <v>36783.345869999772</v>
      </c>
      <c r="E10" s="525">
        <v>52252.140459999922</v>
      </c>
      <c r="F10" s="526">
        <v>120504</v>
      </c>
      <c r="G10" s="525">
        <v>307.86399999999583</v>
      </c>
    </row>
    <row r="11" spans="1:7" x14ac:dyDescent="0.2">
      <c r="A11" s="245" t="s">
        <v>418</v>
      </c>
      <c r="B11" s="248" t="s">
        <v>433</v>
      </c>
      <c r="C11" s="527">
        <v>428832.63503999996</v>
      </c>
      <c r="D11" s="528">
        <v>0.03</v>
      </c>
      <c r="E11" s="528">
        <v>47.188180000000003</v>
      </c>
      <c r="F11" s="529"/>
      <c r="G11" s="528">
        <v>0</v>
      </c>
    </row>
    <row r="12" spans="1:7" ht="15" thickBot="1" x14ac:dyDescent="0.25">
      <c r="A12" s="247" t="s">
        <v>421</v>
      </c>
      <c r="B12" s="248" t="s">
        <v>434</v>
      </c>
      <c r="C12" s="527">
        <v>408831.38783999998</v>
      </c>
      <c r="D12" s="528">
        <v>0.06</v>
      </c>
      <c r="E12" s="528">
        <v>45.195309999999999</v>
      </c>
      <c r="F12" s="529"/>
      <c r="G12" s="528">
        <v>0.22500000000000001</v>
      </c>
    </row>
    <row r="13" spans="1:7" x14ac:dyDescent="0.2">
      <c r="A13" s="245" t="s">
        <v>424</v>
      </c>
      <c r="B13" s="248" t="s">
        <v>435</v>
      </c>
      <c r="C13" s="527">
        <v>293678.87032000005</v>
      </c>
      <c r="D13" s="528">
        <v>0.03</v>
      </c>
      <c r="E13" s="528">
        <v>32.346679999999999</v>
      </c>
      <c r="F13" s="529"/>
      <c r="G13" s="528">
        <v>0.03</v>
      </c>
    </row>
    <row r="14" spans="1:7" ht="15" thickBot="1" x14ac:dyDescent="0.25">
      <c r="A14" s="247" t="s">
        <v>427</v>
      </c>
      <c r="B14" s="248" t="s">
        <v>436</v>
      </c>
      <c r="C14" s="527">
        <v>221989.61040999999</v>
      </c>
      <c r="D14" s="528">
        <v>0.03</v>
      </c>
      <c r="E14" s="528">
        <v>24.45448</v>
      </c>
      <c r="F14" s="529"/>
      <c r="G14" s="528">
        <v>0</v>
      </c>
    </row>
    <row r="15" spans="1:7" x14ac:dyDescent="0.2">
      <c r="A15" s="245" t="s">
        <v>437</v>
      </c>
      <c r="B15" s="248" t="s">
        <v>438</v>
      </c>
      <c r="C15" s="527">
        <v>136918.65196000005</v>
      </c>
      <c r="D15" s="528">
        <v>9.5000000000000001E-2</v>
      </c>
      <c r="E15" s="528">
        <v>1.25023</v>
      </c>
      <c r="F15" s="530">
        <v>235015</v>
      </c>
      <c r="G15" s="528">
        <v>6.0999999999999999E-2</v>
      </c>
    </row>
    <row r="16" spans="1:7" ht="15" thickBot="1" x14ac:dyDescent="0.25">
      <c r="A16" s="247" t="s">
        <v>439</v>
      </c>
      <c r="B16" s="248" t="s">
        <v>440</v>
      </c>
      <c r="C16" s="527">
        <v>25492.476200000005</v>
      </c>
      <c r="D16" s="528">
        <v>0.03</v>
      </c>
      <c r="E16" s="528">
        <v>3.3536700000000002</v>
      </c>
      <c r="F16" s="530">
        <v>123</v>
      </c>
      <c r="G16" s="528">
        <v>0.03</v>
      </c>
    </row>
    <row r="17" spans="1:7" x14ac:dyDescent="0.2">
      <c r="A17" s="245" t="s">
        <v>441</v>
      </c>
      <c r="B17" s="248" t="s">
        <v>442</v>
      </c>
      <c r="C17" s="527">
        <v>12335.261000000002</v>
      </c>
      <c r="D17" s="528">
        <v>0</v>
      </c>
      <c r="E17" s="528">
        <v>4.1639900000000001</v>
      </c>
      <c r="F17" s="530">
        <v>17975</v>
      </c>
      <c r="G17" s="528">
        <v>4.2999999999999997E-2</v>
      </c>
    </row>
    <row r="18" spans="1:7" ht="15" thickBot="1" x14ac:dyDescent="0.25">
      <c r="A18" s="247" t="s">
        <v>443</v>
      </c>
      <c r="B18" s="248" t="s">
        <v>444</v>
      </c>
      <c r="C18" s="527">
        <v>4628.3320000000003</v>
      </c>
      <c r="D18" s="528">
        <v>0.01</v>
      </c>
      <c r="E18" s="528">
        <v>5.5251800000000006</v>
      </c>
      <c r="F18" s="530">
        <v>6913</v>
      </c>
      <c r="G18" s="528">
        <v>0</v>
      </c>
    </row>
    <row r="19" spans="1:7" ht="15" customHeight="1" x14ac:dyDescent="0.2">
      <c r="A19" s="245" t="s">
        <v>445</v>
      </c>
      <c r="B19" s="248" t="s">
        <v>446</v>
      </c>
      <c r="C19" s="527">
        <v>3970.5665100000001</v>
      </c>
      <c r="D19" s="528">
        <v>0</v>
      </c>
      <c r="E19" s="528">
        <v>0.43695000000000006</v>
      </c>
      <c r="F19" s="250"/>
      <c r="G19" s="528">
        <v>0</v>
      </c>
    </row>
    <row r="20" spans="1:7" ht="15" thickBot="1" x14ac:dyDescent="0.25">
      <c r="A20" s="247" t="s">
        <v>447</v>
      </c>
      <c r="B20" s="248" t="s">
        <v>448</v>
      </c>
      <c r="C20" s="527">
        <v>2023.19</v>
      </c>
      <c r="D20" s="528">
        <v>0</v>
      </c>
      <c r="E20" s="528">
        <v>0.20232</v>
      </c>
      <c r="F20" s="250"/>
      <c r="G20" s="528">
        <v>0</v>
      </c>
    </row>
    <row r="21" spans="1:7" x14ac:dyDescent="0.2">
      <c r="A21" s="245" t="s">
        <v>449</v>
      </c>
      <c r="B21" s="248" t="s">
        <v>450</v>
      </c>
      <c r="C21" s="527">
        <v>726.74173999999994</v>
      </c>
      <c r="D21" s="528">
        <v>0</v>
      </c>
      <c r="E21" s="528">
        <v>7.9939999999999997E-2</v>
      </c>
      <c r="F21" s="250"/>
      <c r="G21" s="528">
        <v>0</v>
      </c>
    </row>
    <row r="22" spans="1:7" ht="15" thickBot="1" x14ac:dyDescent="0.25">
      <c r="A22" s="247" t="s">
        <v>451</v>
      </c>
      <c r="B22" s="248" t="s">
        <v>452</v>
      </c>
      <c r="C22" s="527">
        <v>231.93499999999997</v>
      </c>
      <c r="D22" s="528">
        <v>0</v>
      </c>
      <c r="E22" s="528">
        <v>2.13531</v>
      </c>
      <c r="F22" s="250"/>
      <c r="G22" s="528">
        <v>0</v>
      </c>
    </row>
    <row r="23" spans="1:7" x14ac:dyDescent="0.2">
      <c r="A23" s="245" t="s">
        <v>453</v>
      </c>
      <c r="B23" s="248" t="s">
        <v>454</v>
      </c>
      <c r="C23" s="527">
        <v>164.80699999999999</v>
      </c>
      <c r="D23" s="528">
        <v>0</v>
      </c>
      <c r="E23" s="528">
        <v>4.21767</v>
      </c>
      <c r="F23" s="250"/>
      <c r="G23" s="528">
        <v>0</v>
      </c>
    </row>
    <row r="24" spans="1:7" ht="15" thickBot="1" x14ac:dyDescent="0.25">
      <c r="A24" s="247" t="s">
        <v>455</v>
      </c>
      <c r="B24" s="248" t="s">
        <v>456</v>
      </c>
      <c r="C24" s="527">
        <v>36.896000000000001</v>
      </c>
      <c r="D24" s="528">
        <v>0.08</v>
      </c>
      <c r="E24" s="528">
        <v>7.3692999999999991</v>
      </c>
      <c r="F24" s="250"/>
      <c r="G24" s="528">
        <v>7.5999999999999998E-2</v>
      </c>
    </row>
    <row r="25" spans="1:7" x14ac:dyDescent="0.2">
      <c r="A25" s="245" t="s">
        <v>457</v>
      </c>
      <c r="B25" s="248" t="s">
        <v>458</v>
      </c>
      <c r="C25" s="527">
        <v>4.3079999999999998</v>
      </c>
      <c r="D25" s="528">
        <v>0.21</v>
      </c>
      <c r="E25" s="528">
        <v>0.24492999999999998</v>
      </c>
      <c r="F25" s="250"/>
      <c r="G25" s="528">
        <v>0.03</v>
      </c>
    </row>
    <row r="26" spans="1:7" ht="15" thickBot="1" x14ac:dyDescent="0.25">
      <c r="A26" s="247" t="s">
        <v>459</v>
      </c>
      <c r="B26" s="248" t="s">
        <v>460</v>
      </c>
      <c r="C26" s="527">
        <v>0.79999999999999993</v>
      </c>
      <c r="D26" s="528">
        <v>0.03</v>
      </c>
      <c r="E26" s="528">
        <v>3.4099999999999998E-2</v>
      </c>
      <c r="F26" s="250"/>
      <c r="G26" s="528">
        <v>0</v>
      </c>
    </row>
    <row r="27" spans="1:7" x14ac:dyDescent="0.2">
      <c r="A27" s="245" t="s">
        <v>461</v>
      </c>
      <c r="B27" s="248" t="s">
        <v>462</v>
      </c>
      <c r="C27" s="527">
        <v>0.5</v>
      </c>
      <c r="D27" s="528">
        <v>0</v>
      </c>
      <c r="E27" s="528">
        <v>8.1600000000000006E-3</v>
      </c>
      <c r="F27" s="250"/>
      <c r="G27" s="528">
        <v>0</v>
      </c>
    </row>
    <row r="28" spans="1:7" ht="15" thickBot="1" x14ac:dyDescent="0.25">
      <c r="A28" s="247" t="s">
        <v>463</v>
      </c>
      <c r="B28" s="248" t="s">
        <v>464</v>
      </c>
      <c r="C28" s="527">
        <v>0.32700000000000001</v>
      </c>
      <c r="D28" s="528">
        <v>0</v>
      </c>
      <c r="E28" s="528">
        <v>5.0799999999999994E-3</v>
      </c>
      <c r="F28" s="250"/>
      <c r="G28" s="528">
        <v>0</v>
      </c>
    </row>
    <row r="29" spans="1:7" x14ac:dyDescent="0.2">
      <c r="A29" s="245" t="s">
        <v>465</v>
      </c>
      <c r="B29" s="248" t="s">
        <v>466</v>
      </c>
      <c r="C29" s="527">
        <v>0.192</v>
      </c>
      <c r="D29" s="528">
        <v>0.03</v>
      </c>
      <c r="E29" s="528">
        <v>3.3139999999999996E-2</v>
      </c>
      <c r="F29" s="250"/>
      <c r="G29" s="528">
        <v>0</v>
      </c>
    </row>
    <row r="30" spans="1:7" ht="15" thickBot="1" x14ac:dyDescent="0.25">
      <c r="A30" s="247" t="s">
        <v>467</v>
      </c>
      <c r="B30" s="248" t="s">
        <v>468</v>
      </c>
      <c r="C30" s="527">
        <v>0.2</v>
      </c>
      <c r="D30" s="528">
        <v>0</v>
      </c>
      <c r="E30" s="528">
        <v>3.2699999999999999E-3</v>
      </c>
      <c r="F30" s="250"/>
      <c r="G30" s="528">
        <v>0</v>
      </c>
    </row>
    <row r="31" spans="1:7" x14ac:dyDescent="0.2">
      <c r="A31" s="245" t="s">
        <v>469</v>
      </c>
      <c r="B31" s="248" t="s">
        <v>470</v>
      </c>
      <c r="C31" s="527">
        <v>0.2</v>
      </c>
      <c r="D31" s="528">
        <v>0</v>
      </c>
      <c r="E31" s="528">
        <v>3.2699999999999999E-3</v>
      </c>
      <c r="F31" s="250"/>
      <c r="G31" s="528">
        <v>0.06</v>
      </c>
    </row>
    <row r="32" spans="1:7" ht="15" thickBot="1" x14ac:dyDescent="0.25">
      <c r="A32" s="247" t="s">
        <v>471</v>
      </c>
      <c r="B32" s="248" t="s">
        <v>472</v>
      </c>
      <c r="C32" s="527">
        <v>0</v>
      </c>
      <c r="D32" s="528">
        <v>0.03</v>
      </c>
      <c r="E32" s="528">
        <v>2.103E-2</v>
      </c>
      <c r="F32" s="250"/>
      <c r="G32" s="528">
        <v>0</v>
      </c>
    </row>
    <row r="33" spans="1:7" x14ac:dyDescent="0.2">
      <c r="A33" s="245" t="s">
        <v>473</v>
      </c>
      <c r="B33" s="248" t="s">
        <v>474</v>
      </c>
      <c r="C33" s="527">
        <v>0</v>
      </c>
      <c r="D33" s="528">
        <v>0.03</v>
      </c>
      <c r="E33" s="528">
        <v>1.3529999999999999E-2</v>
      </c>
      <c r="F33" s="250"/>
      <c r="G33" s="528">
        <v>0</v>
      </c>
    </row>
    <row r="34" spans="1:7" ht="15" thickBot="1" x14ac:dyDescent="0.25">
      <c r="A34" s="247" t="s">
        <v>475</v>
      </c>
      <c r="B34" s="248" t="s">
        <v>476</v>
      </c>
      <c r="C34" s="527">
        <v>2.1999999999999999E-2</v>
      </c>
      <c r="D34" s="528">
        <v>0</v>
      </c>
      <c r="E34" s="528">
        <v>2.0999999999999998E-4</v>
      </c>
      <c r="F34" s="250"/>
      <c r="G34" s="528">
        <v>0</v>
      </c>
    </row>
    <row r="35" spans="1:7" x14ac:dyDescent="0.2">
      <c r="A35" s="245" t="s">
        <v>477</v>
      </c>
      <c r="B35" s="248" t="s">
        <v>478</v>
      </c>
      <c r="C35" s="527">
        <v>0</v>
      </c>
      <c r="D35" s="528">
        <v>0</v>
      </c>
      <c r="E35" s="528">
        <v>0</v>
      </c>
      <c r="F35" s="250"/>
      <c r="G35" s="528">
        <v>0.03</v>
      </c>
    </row>
    <row r="36" spans="1:7" ht="15" thickBot="1" x14ac:dyDescent="0.25">
      <c r="A36" s="247" t="s">
        <v>479</v>
      </c>
      <c r="B36" s="248" t="s">
        <v>480</v>
      </c>
      <c r="C36" s="524">
        <v>0</v>
      </c>
      <c r="D36" s="525">
        <v>0</v>
      </c>
      <c r="E36" s="525">
        <v>0</v>
      </c>
      <c r="F36" s="249"/>
      <c r="G36" s="525">
        <v>0.02</v>
      </c>
    </row>
    <row r="37" spans="1:7" ht="15" thickBot="1" x14ac:dyDescent="0.25">
      <c r="A37" s="245" t="s">
        <v>481</v>
      </c>
      <c r="B37" s="531" t="s">
        <v>482</v>
      </c>
      <c r="C37" s="532">
        <v>0</v>
      </c>
      <c r="D37" s="533">
        <v>0</v>
      </c>
      <c r="E37" s="533">
        <v>0</v>
      </c>
      <c r="F37" s="534"/>
      <c r="G37" s="535">
        <v>1.4E-2</v>
      </c>
    </row>
    <row r="38" spans="1:7" ht="15" thickBot="1" x14ac:dyDescent="0.25">
      <c r="A38" s="251" t="s">
        <v>277</v>
      </c>
      <c r="B38" s="536" t="s">
        <v>278</v>
      </c>
      <c r="C38" s="537">
        <f>SUM(C39:C48)</f>
        <v>18040777.527250338</v>
      </c>
      <c r="D38" s="537">
        <f>SUM(D39:D48)</f>
        <v>150472.08495000002</v>
      </c>
      <c r="E38" s="537">
        <f>SUM(E39:E48)</f>
        <v>141749.02066999915</v>
      </c>
      <c r="F38" s="537">
        <f>SUM(F39:F48)</f>
        <v>9342497</v>
      </c>
      <c r="G38" s="538">
        <f>SUM(G39:G48)</f>
        <v>0</v>
      </c>
    </row>
    <row r="39" spans="1:7" x14ac:dyDescent="0.2">
      <c r="A39" s="539" t="s">
        <v>279</v>
      </c>
      <c r="B39" s="252" t="s">
        <v>275</v>
      </c>
      <c r="C39" s="522">
        <v>14224264.44827034</v>
      </c>
      <c r="D39" s="522">
        <v>105767.12500000001</v>
      </c>
      <c r="E39" s="522">
        <v>92250.086339999136</v>
      </c>
      <c r="F39" s="540">
        <v>6344509</v>
      </c>
      <c r="G39" s="541">
        <v>0</v>
      </c>
    </row>
    <row r="40" spans="1:7" ht="15" thickBot="1" x14ac:dyDescent="0.25">
      <c r="A40" s="542" t="s">
        <v>280</v>
      </c>
      <c r="B40" s="253" t="s">
        <v>432</v>
      </c>
      <c r="C40" s="525">
        <v>1706101.5930000003</v>
      </c>
      <c r="D40" s="525">
        <v>44704.959950000004</v>
      </c>
      <c r="E40" s="525">
        <v>40347.659289999996</v>
      </c>
      <c r="F40" s="543">
        <v>1841287</v>
      </c>
      <c r="G40" s="525">
        <v>0</v>
      </c>
    </row>
    <row r="41" spans="1:7" x14ac:dyDescent="0.2">
      <c r="A41" s="539" t="s">
        <v>483</v>
      </c>
      <c r="B41" s="253" t="s">
        <v>448</v>
      </c>
      <c r="C41" s="525">
        <v>1123994.602</v>
      </c>
      <c r="D41" s="525">
        <v>0</v>
      </c>
      <c r="E41" s="525">
        <v>112.39946</v>
      </c>
      <c r="F41" s="543">
        <v>1122520</v>
      </c>
      <c r="G41" s="525">
        <v>0</v>
      </c>
    </row>
    <row r="42" spans="1:7" ht="15" thickBot="1" x14ac:dyDescent="0.25">
      <c r="A42" s="542" t="s">
        <v>484</v>
      </c>
      <c r="B42" s="253" t="s">
        <v>436</v>
      </c>
      <c r="C42" s="525">
        <v>842418.55298000004</v>
      </c>
      <c r="D42" s="525">
        <v>0</v>
      </c>
      <c r="E42" s="525">
        <v>7978.54612</v>
      </c>
      <c r="F42" s="543"/>
      <c r="G42" s="525">
        <v>0</v>
      </c>
    </row>
    <row r="43" spans="1:7" x14ac:dyDescent="0.2">
      <c r="A43" s="539" t="s">
        <v>485</v>
      </c>
      <c r="B43" s="253" t="s">
        <v>438</v>
      </c>
      <c r="C43" s="525">
        <v>112782.91</v>
      </c>
      <c r="D43" s="525">
        <v>0</v>
      </c>
      <c r="E43" s="525">
        <v>1051.6938600000001</v>
      </c>
      <c r="F43" s="543">
        <v>1801</v>
      </c>
      <c r="G43" s="525">
        <v>0</v>
      </c>
    </row>
    <row r="44" spans="1:7" ht="15" thickBot="1" x14ac:dyDescent="0.25">
      <c r="A44" s="542" t="s">
        <v>486</v>
      </c>
      <c r="B44" s="253" t="s">
        <v>440</v>
      </c>
      <c r="C44" s="525">
        <v>30852.123</v>
      </c>
      <c r="D44" s="525">
        <v>0</v>
      </c>
      <c r="E44" s="525">
        <v>3.0757600000000003</v>
      </c>
      <c r="F44" s="543">
        <v>32380</v>
      </c>
      <c r="G44" s="525">
        <v>0</v>
      </c>
    </row>
    <row r="45" spans="1:7" x14ac:dyDescent="0.2">
      <c r="A45" s="539" t="s">
        <v>487</v>
      </c>
      <c r="B45" s="253" t="s">
        <v>434</v>
      </c>
      <c r="C45" s="525">
        <v>150</v>
      </c>
      <c r="D45" s="525">
        <v>0</v>
      </c>
      <c r="E45" s="525">
        <v>1.38096</v>
      </c>
      <c r="F45" s="544"/>
      <c r="G45" s="525">
        <v>0</v>
      </c>
    </row>
    <row r="46" spans="1:7" ht="15" thickBot="1" x14ac:dyDescent="0.25">
      <c r="A46" s="542" t="s">
        <v>488</v>
      </c>
      <c r="B46" s="253" t="s">
        <v>454</v>
      </c>
      <c r="C46" s="525">
        <v>135.19300000000001</v>
      </c>
      <c r="D46" s="525">
        <v>0</v>
      </c>
      <c r="E46" s="525">
        <v>3.4598100000000001</v>
      </c>
      <c r="F46" s="544"/>
      <c r="G46" s="525">
        <v>0</v>
      </c>
    </row>
    <row r="47" spans="1:7" x14ac:dyDescent="0.2">
      <c r="A47" s="539" t="s">
        <v>489</v>
      </c>
      <c r="B47" s="253" t="s">
        <v>452</v>
      </c>
      <c r="C47" s="525">
        <v>48.104999999999997</v>
      </c>
      <c r="D47" s="525">
        <v>0</v>
      </c>
      <c r="E47" s="525">
        <v>0.44286999999999999</v>
      </c>
      <c r="F47" s="544"/>
      <c r="G47" s="525">
        <v>0</v>
      </c>
    </row>
    <row r="48" spans="1:7" ht="15" thickBot="1" x14ac:dyDescent="0.25">
      <c r="A48" s="545" t="s">
        <v>490</v>
      </c>
      <c r="B48" s="546" t="s">
        <v>435</v>
      </c>
      <c r="C48" s="528">
        <v>30</v>
      </c>
      <c r="D48" s="528">
        <v>0</v>
      </c>
      <c r="E48" s="528">
        <v>0.2762</v>
      </c>
      <c r="F48" s="547"/>
      <c r="G48" s="548">
        <v>0</v>
      </c>
    </row>
    <row r="49" spans="1:7" ht="15" thickBot="1" x14ac:dyDescent="0.25">
      <c r="A49" s="254" t="s">
        <v>281</v>
      </c>
      <c r="B49" s="255" t="s">
        <v>282</v>
      </c>
      <c r="C49" s="549">
        <f>C8+C38</f>
        <v>122251136.04118034</v>
      </c>
      <c r="D49" s="549">
        <f>D8+D38</f>
        <v>2469517.7678186093</v>
      </c>
      <c r="E49" s="549">
        <f>E8+E38</f>
        <v>2685527.7283996423</v>
      </c>
      <c r="F49" s="549">
        <f>F8+F38</f>
        <v>149224524</v>
      </c>
      <c r="G49" s="550">
        <f>G8+G38</f>
        <v>2037927.2200006281</v>
      </c>
    </row>
    <row r="50" spans="1:7" ht="15" thickBot="1" x14ac:dyDescent="0.25">
      <c r="A50" s="630" t="s">
        <v>283</v>
      </c>
      <c r="B50" s="631"/>
      <c r="C50" s="631"/>
      <c r="D50" s="631"/>
      <c r="E50" s="631"/>
      <c r="F50" s="631"/>
      <c r="G50" s="632"/>
    </row>
    <row r="51" spans="1:7" x14ac:dyDescent="0.2">
      <c r="A51" s="256">
        <v>1</v>
      </c>
      <c r="B51" s="257" t="s">
        <v>284</v>
      </c>
      <c r="C51" s="551">
        <v>1195752.8390000043</v>
      </c>
      <c r="D51" s="552">
        <v>34527.700999999957</v>
      </c>
      <c r="E51" s="552">
        <v>39963.926840000066</v>
      </c>
      <c r="F51" s="552">
        <v>1843101</v>
      </c>
      <c r="G51" s="551">
        <v>8698.6880000000001</v>
      </c>
    </row>
    <row r="52" spans="1:7" x14ac:dyDescent="0.2">
      <c r="A52" s="258">
        <v>2</v>
      </c>
      <c r="B52" s="259" t="s">
        <v>491</v>
      </c>
      <c r="C52" s="553">
        <v>49422.593000000044</v>
      </c>
      <c r="D52" s="554">
        <v>2584.762999999999</v>
      </c>
      <c r="E52" s="554">
        <v>2490.2707399999999</v>
      </c>
      <c r="F52" s="554">
        <v>110501.988</v>
      </c>
      <c r="G52" s="553">
        <v>0</v>
      </c>
    </row>
    <row r="53" spans="1:7" x14ac:dyDescent="0.2">
      <c r="A53" s="258">
        <v>3</v>
      </c>
      <c r="B53" s="259" t="s">
        <v>285</v>
      </c>
      <c r="C53" s="553">
        <v>7124781.2805799656</v>
      </c>
      <c r="D53" s="554">
        <v>857916.3789999967</v>
      </c>
      <c r="E53" s="554">
        <v>650561.14138999744</v>
      </c>
      <c r="F53" s="554">
        <v>12371447.91085192</v>
      </c>
      <c r="G53" s="553">
        <v>123635.71900000003</v>
      </c>
    </row>
    <row r="54" spans="1:7" ht="28.5" x14ac:dyDescent="0.2">
      <c r="A54" s="258">
        <v>4</v>
      </c>
      <c r="B54" s="259" t="s">
        <v>286</v>
      </c>
      <c r="C54" s="553">
        <v>12844710.871000009</v>
      </c>
      <c r="D54" s="554">
        <v>69.307999999999993</v>
      </c>
      <c r="E54" s="554">
        <v>242428.61159000025</v>
      </c>
      <c r="F54" s="554">
        <v>10396821.618000001</v>
      </c>
      <c r="G54" s="553">
        <v>0</v>
      </c>
    </row>
    <row r="55" spans="1:7" ht="42.75" x14ac:dyDescent="0.2">
      <c r="A55" s="258">
        <v>5</v>
      </c>
      <c r="B55" s="261" t="s">
        <v>287</v>
      </c>
      <c r="C55" s="553">
        <v>47114.352000000014</v>
      </c>
      <c r="D55" s="554">
        <v>235.98599999999999</v>
      </c>
      <c r="E55" s="554">
        <v>484.56158000000005</v>
      </c>
      <c r="F55" s="554">
        <v>78826</v>
      </c>
      <c r="G55" s="553">
        <v>20169.255000000005</v>
      </c>
    </row>
    <row r="56" spans="1:7" x14ac:dyDescent="0.2">
      <c r="A56" s="258">
        <v>6</v>
      </c>
      <c r="B56" s="262" t="s">
        <v>288</v>
      </c>
      <c r="C56" s="553">
        <v>14103515.132510062</v>
      </c>
      <c r="D56" s="554">
        <v>207283.35700000083</v>
      </c>
      <c r="E56" s="554">
        <v>310401.16620000143</v>
      </c>
      <c r="F56" s="554">
        <v>17584652.609662164</v>
      </c>
      <c r="G56" s="553">
        <v>312395.69600000005</v>
      </c>
    </row>
    <row r="57" spans="1:7" x14ac:dyDescent="0.2">
      <c r="A57" s="258">
        <v>7</v>
      </c>
      <c r="B57" s="263" t="s">
        <v>289</v>
      </c>
      <c r="C57" s="553">
        <v>14711542.589920241</v>
      </c>
      <c r="D57" s="554">
        <v>170665.50800000157</v>
      </c>
      <c r="E57" s="554">
        <v>252789.42166000078</v>
      </c>
      <c r="F57" s="554">
        <v>21833523.220310003</v>
      </c>
      <c r="G57" s="553">
        <v>391341.53899999999</v>
      </c>
    </row>
    <row r="58" spans="1:7" x14ac:dyDescent="0.2">
      <c r="A58" s="258">
        <v>8</v>
      </c>
      <c r="B58" s="262" t="s">
        <v>290</v>
      </c>
      <c r="C58" s="553">
        <v>4486142.7319999589</v>
      </c>
      <c r="D58" s="554">
        <v>46941.801999999814</v>
      </c>
      <c r="E58" s="554">
        <v>86227.614029999939</v>
      </c>
      <c r="F58" s="554">
        <v>10634360.536362085</v>
      </c>
      <c r="G58" s="553">
        <v>110008.773</v>
      </c>
    </row>
    <row r="59" spans="1:7" x14ac:dyDescent="0.2">
      <c r="A59" s="258">
        <v>9</v>
      </c>
      <c r="B59" s="259" t="s">
        <v>291</v>
      </c>
      <c r="C59" s="553">
        <v>2299630.0130000152</v>
      </c>
      <c r="D59" s="554">
        <v>40715.86899999981</v>
      </c>
      <c r="E59" s="554">
        <v>80751.199329999828</v>
      </c>
      <c r="F59" s="554">
        <v>5887915.0370399999</v>
      </c>
      <c r="G59" s="553">
        <v>29771.276000000002</v>
      </c>
    </row>
    <row r="60" spans="1:7" ht="28.5" x14ac:dyDescent="0.2">
      <c r="A60" s="258">
        <v>10</v>
      </c>
      <c r="B60" s="259" t="s">
        <v>292</v>
      </c>
      <c r="C60" s="553">
        <v>33465.97099999999</v>
      </c>
      <c r="D60" s="554">
        <v>7538.6572500000029</v>
      </c>
      <c r="E60" s="554">
        <v>4731.4945300000009</v>
      </c>
      <c r="F60" s="554">
        <v>69079.936000000002</v>
      </c>
      <c r="G60" s="553">
        <v>1828.0889999999999</v>
      </c>
    </row>
    <row r="61" spans="1:7" ht="42.75" x14ac:dyDescent="0.2">
      <c r="A61" s="258">
        <v>11</v>
      </c>
      <c r="B61" s="259" t="s">
        <v>293</v>
      </c>
      <c r="C61" s="553">
        <v>248267.14399999994</v>
      </c>
      <c r="D61" s="554">
        <v>1348.6569999999995</v>
      </c>
      <c r="E61" s="554">
        <v>963.48840000000018</v>
      </c>
      <c r="F61" s="554">
        <v>315517.69099999999</v>
      </c>
      <c r="G61" s="553">
        <v>974.06700000000001</v>
      </c>
    </row>
    <row r="62" spans="1:7" x14ac:dyDescent="0.2">
      <c r="A62" s="258">
        <v>12</v>
      </c>
      <c r="B62" s="259" t="s">
        <v>294</v>
      </c>
      <c r="C62" s="553">
        <v>9939318.5356400236</v>
      </c>
      <c r="D62" s="554">
        <v>5630.9980000000014</v>
      </c>
      <c r="E62" s="554">
        <v>8735.7561100000057</v>
      </c>
      <c r="F62" s="554">
        <v>2046169.8387440799</v>
      </c>
      <c r="G62" s="553">
        <v>0</v>
      </c>
    </row>
    <row r="63" spans="1:7" x14ac:dyDescent="0.2">
      <c r="A63" s="258">
        <v>13</v>
      </c>
      <c r="B63" s="259" t="s">
        <v>295</v>
      </c>
      <c r="C63" s="553">
        <v>3968436.3689999962</v>
      </c>
      <c r="D63" s="554">
        <v>31.15</v>
      </c>
      <c r="E63" s="554">
        <v>52996.768190000024</v>
      </c>
      <c r="F63" s="554">
        <v>10305940.965</v>
      </c>
      <c r="G63" s="553">
        <v>0</v>
      </c>
    </row>
    <row r="64" spans="1:7" x14ac:dyDescent="0.2">
      <c r="A64" s="258">
        <v>14</v>
      </c>
      <c r="B64" s="259" t="s">
        <v>492</v>
      </c>
      <c r="C64" s="553">
        <v>784754.61709000217</v>
      </c>
      <c r="D64" s="554">
        <v>81386.592570000241</v>
      </c>
      <c r="E64" s="554">
        <v>74920.975690000225</v>
      </c>
      <c r="F64" s="554">
        <v>937702.90695999982</v>
      </c>
      <c r="G64" s="553">
        <v>3524.2340000000004</v>
      </c>
    </row>
    <row r="65" spans="1:7" x14ac:dyDescent="0.2">
      <c r="A65" s="258">
        <v>15</v>
      </c>
      <c r="B65" s="259" t="s">
        <v>296</v>
      </c>
      <c r="C65" s="553">
        <v>1003492.5640000001</v>
      </c>
      <c r="D65" s="554">
        <v>6654.0120000000024</v>
      </c>
      <c r="E65" s="554">
        <v>4024.4269800000011</v>
      </c>
      <c r="F65" s="554">
        <v>801887.51779999991</v>
      </c>
      <c r="G65" s="553">
        <v>19255.055999999997</v>
      </c>
    </row>
    <row r="66" spans="1:7" ht="28.5" x14ac:dyDescent="0.2">
      <c r="A66" s="258">
        <v>16</v>
      </c>
      <c r="B66" s="259" t="s">
        <v>297</v>
      </c>
      <c r="C66" s="553">
        <v>14015645.737299999</v>
      </c>
      <c r="D66" s="554">
        <v>2.2000000000000002</v>
      </c>
      <c r="E66" s="554">
        <v>2.20553</v>
      </c>
      <c r="F66" s="554">
        <v>3.0000000000000001E-3</v>
      </c>
      <c r="G66" s="553">
        <v>0</v>
      </c>
    </row>
    <row r="67" spans="1:7" x14ac:dyDescent="0.2">
      <c r="A67" s="258">
        <v>17</v>
      </c>
      <c r="B67" s="259" t="s">
        <v>298</v>
      </c>
      <c r="C67" s="553">
        <v>705074.87500000012</v>
      </c>
      <c r="D67" s="554">
        <v>8170.0289999999986</v>
      </c>
      <c r="E67" s="554">
        <v>6054.0487499999981</v>
      </c>
      <c r="F67" s="554">
        <v>1043406.827</v>
      </c>
      <c r="G67" s="553">
        <v>386.91300000000001</v>
      </c>
    </row>
    <row r="68" spans="1:7" x14ac:dyDescent="0.2">
      <c r="A68" s="258">
        <v>18</v>
      </c>
      <c r="B68" s="259" t="s">
        <v>493</v>
      </c>
      <c r="C68" s="553">
        <v>705274.40100000089</v>
      </c>
      <c r="D68" s="554">
        <v>9211.8960000000061</v>
      </c>
      <c r="E68" s="554">
        <v>54844.928610000068</v>
      </c>
      <c r="F68" s="554">
        <v>1085082.061</v>
      </c>
      <c r="G68" s="553">
        <v>0</v>
      </c>
    </row>
    <row r="69" spans="1:7" x14ac:dyDescent="0.2">
      <c r="A69" s="258">
        <v>19</v>
      </c>
      <c r="B69" s="259" t="s">
        <v>299</v>
      </c>
      <c r="C69" s="553">
        <v>13564.271999999961</v>
      </c>
      <c r="D69" s="554">
        <v>41385.305999999982</v>
      </c>
      <c r="E69" s="554">
        <v>33108.754749999986</v>
      </c>
      <c r="F69" s="554">
        <v>53404.404000000002</v>
      </c>
      <c r="G69" s="553">
        <v>3486.098</v>
      </c>
    </row>
    <row r="70" spans="1:7" x14ac:dyDescent="0.2">
      <c r="A70" s="264">
        <v>20</v>
      </c>
      <c r="B70" s="265" t="s">
        <v>300</v>
      </c>
      <c r="C70" s="555">
        <v>84698.687000000689</v>
      </c>
      <c r="D70" s="556">
        <v>418.55399999999952</v>
      </c>
      <c r="E70" s="556">
        <v>2502.6442700000098</v>
      </c>
      <c r="F70" s="556">
        <v>151184.5668</v>
      </c>
      <c r="G70" s="555">
        <v>2098.1220000000003</v>
      </c>
    </row>
    <row r="71" spans="1:7" ht="42.75" x14ac:dyDescent="0.2">
      <c r="A71" s="264">
        <v>21</v>
      </c>
      <c r="B71" s="265" t="s">
        <v>301</v>
      </c>
      <c r="C71" s="555">
        <v>0</v>
      </c>
      <c r="D71" s="556">
        <v>0</v>
      </c>
      <c r="E71" s="556">
        <v>0</v>
      </c>
      <c r="F71" s="556">
        <v>0</v>
      </c>
      <c r="G71" s="555">
        <v>0</v>
      </c>
    </row>
    <row r="72" spans="1:7" ht="15" thickBot="1" x14ac:dyDescent="0.25">
      <c r="A72" s="267">
        <v>22</v>
      </c>
      <c r="B72" s="265" t="s">
        <v>302</v>
      </c>
      <c r="C72" s="557">
        <v>0</v>
      </c>
      <c r="D72" s="556">
        <v>0</v>
      </c>
      <c r="E72" s="556">
        <v>0</v>
      </c>
      <c r="F72" s="556">
        <v>0</v>
      </c>
      <c r="G72" s="555">
        <v>0</v>
      </c>
    </row>
    <row r="73" spans="1:7" ht="15" thickBot="1" x14ac:dyDescent="0.25">
      <c r="A73" s="269">
        <v>23</v>
      </c>
      <c r="B73" s="270" t="s">
        <v>303</v>
      </c>
      <c r="C73" s="558">
        <f>C51+C52+C53+C54+C55+C56+C57+C58+C59+C60+C61+C62+C63+C64+C65+C66+C67+C68+C69+C70+C71+C72</f>
        <v>88364605.576040298</v>
      </c>
      <c r="D73" s="558">
        <f>D51+D52+D53+D54+D55+D56+D57+D58+D59+D60+D61+D62+D63+D64+D65+D66+D67+D68+D69+D70+D71+D72</f>
        <v>1522718.7248199987</v>
      </c>
      <c r="E73" s="558">
        <f>E51+E52+E53+E54+E55+E56+E57+E58+E59+E60+E61+E62+E63+E64+E65+E66+E67+E68+E69+E70+E71+E72</f>
        <v>1908983.4051699999</v>
      </c>
      <c r="F73" s="558">
        <f t="shared" ref="F73:G73" si="1">F51+F52+F53+F54+F55+F56+F57+F58+F59+F60+F61+F62+F63+F64+F65+F66+F67+F68+F69+F70+F71+F72</f>
        <v>97550526.637530267</v>
      </c>
      <c r="G73" s="558">
        <f t="shared" si="1"/>
        <v>1027573.5250000001</v>
      </c>
    </row>
  </sheetData>
  <sheetProtection algorithmName="SHA-512" hashValue="OPsONSH9R1sDdiiXdAqukkXdwHB9NcKPik9UWEKtHS9MReW3zMuBiJT9g3bM9OANlPgiBlpoz/ML3IzflBSwaQ==" saltValue="rk81AoPiWSZeKqwgpPCxOQ==" spinCount="100000" sheet="1" objects="1" scenarios="1"/>
  <mergeCells count="9">
    <mergeCell ref="A7:G7"/>
    <mergeCell ref="A50:G50"/>
    <mergeCell ref="A2:G2"/>
    <mergeCell ref="A4:A6"/>
    <mergeCell ref="B4:B6"/>
    <mergeCell ref="C4:D4"/>
    <mergeCell ref="E4:E5"/>
    <mergeCell ref="F4:F5"/>
    <mergeCell ref="G4:G5"/>
  </mergeCells>
  <printOptions horizontalCentered="1"/>
  <pageMargins left="0.7" right="0.7" top="0.75" bottom="0.75" header="0.3" footer="0.3"/>
  <pageSetup paperSize="9" scale="61" orientation="landscape" r:id="rId1"/>
  <headerFooter>
    <oddHeader>&amp;L&amp;"Tahoma,Bold"Банка/Штедилница__________________&amp;R&amp;"Tahoma,Bold"Образец КРЗД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1"/>
  <sheetViews>
    <sheetView topLeftCell="A2" zoomScaleNormal="100" workbookViewId="0"/>
  </sheetViews>
  <sheetFormatPr defaultColWidth="9.140625" defaultRowHeight="14.25" x14ac:dyDescent="0.2"/>
  <cols>
    <col min="1" max="1" width="13.42578125" style="5" customWidth="1"/>
    <col min="2" max="2" width="45.85546875" style="5" customWidth="1"/>
    <col min="3" max="3" width="5.28515625" style="5" bestFit="1" customWidth="1"/>
    <col min="4" max="4" width="6.7109375" style="5" bestFit="1" customWidth="1"/>
    <col min="5" max="5" width="10.5703125" style="5" bestFit="1" customWidth="1"/>
    <col min="6" max="6" width="12.7109375" style="5" bestFit="1" customWidth="1"/>
    <col min="7" max="7" width="10.5703125" style="5" bestFit="1" customWidth="1"/>
    <col min="8" max="8" width="6.7109375" style="5" bestFit="1" customWidth="1"/>
    <col min="9" max="11" width="14.28515625" style="5" bestFit="1" customWidth="1"/>
    <col min="12" max="12" width="15.140625" style="5" bestFit="1" customWidth="1"/>
    <col min="13" max="13" width="14.28515625" style="5" bestFit="1" customWidth="1"/>
    <col min="14" max="16384" width="9.140625" style="5"/>
  </cols>
  <sheetData>
    <row r="2" spans="1:13" x14ac:dyDescent="0.2">
      <c r="A2" s="656" t="s">
        <v>304</v>
      </c>
      <c r="B2" s="656"/>
      <c r="C2" s="656"/>
      <c r="D2" s="656"/>
      <c r="E2" s="656"/>
      <c r="F2" s="656"/>
      <c r="G2" s="656"/>
      <c r="H2" s="656"/>
      <c r="I2" s="656"/>
      <c r="J2" s="656"/>
      <c r="K2" s="656"/>
      <c r="L2" s="656"/>
      <c r="M2" s="656"/>
    </row>
    <row r="3" spans="1:13" x14ac:dyDescent="0.2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</row>
    <row r="4" spans="1:13" ht="15" thickBot="1" x14ac:dyDescent="0.25">
      <c r="A4" s="272" t="s">
        <v>305</v>
      </c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5" t="s">
        <v>39</v>
      </c>
    </row>
    <row r="5" spans="1:13" ht="15" customHeight="1" thickBot="1" x14ac:dyDescent="0.25">
      <c r="A5" s="634" t="s">
        <v>1</v>
      </c>
      <c r="B5" s="657" t="s">
        <v>306</v>
      </c>
      <c r="C5" s="660" t="s">
        <v>307</v>
      </c>
      <c r="D5" s="660"/>
      <c r="E5" s="660"/>
      <c r="F5" s="660"/>
      <c r="G5" s="660"/>
      <c r="H5" s="660"/>
      <c r="I5" s="660"/>
      <c r="J5" s="660"/>
      <c r="K5" s="660"/>
      <c r="L5" s="660"/>
      <c r="M5" s="661" t="s">
        <v>303</v>
      </c>
    </row>
    <row r="6" spans="1:13" ht="15" thickBot="1" x14ac:dyDescent="0.25">
      <c r="A6" s="635"/>
      <c r="B6" s="658"/>
      <c r="C6" s="273">
        <v>0</v>
      </c>
      <c r="D6" s="274">
        <v>0.1</v>
      </c>
      <c r="E6" s="274">
        <v>0.2</v>
      </c>
      <c r="F6" s="274">
        <v>0.35</v>
      </c>
      <c r="G6" s="274">
        <v>0.5</v>
      </c>
      <c r="H6" s="274">
        <v>0.7</v>
      </c>
      <c r="I6" s="274">
        <v>0.75</v>
      </c>
      <c r="J6" s="275">
        <v>1</v>
      </c>
      <c r="K6" s="275">
        <v>1.5</v>
      </c>
      <c r="L6" s="276">
        <v>2.5</v>
      </c>
      <c r="M6" s="662"/>
    </row>
    <row r="7" spans="1:13" ht="15" thickBot="1" x14ac:dyDescent="0.25">
      <c r="A7" s="636"/>
      <c r="B7" s="659"/>
      <c r="C7" s="277">
        <v>1</v>
      </c>
      <c r="D7" s="277">
        <v>2</v>
      </c>
      <c r="E7" s="277">
        <v>3</v>
      </c>
      <c r="F7" s="277">
        <v>4</v>
      </c>
      <c r="G7" s="277">
        <v>5</v>
      </c>
      <c r="H7" s="277">
        <v>6</v>
      </c>
      <c r="I7" s="277">
        <v>7</v>
      </c>
      <c r="J7" s="277">
        <v>8</v>
      </c>
      <c r="K7" s="277">
        <v>9</v>
      </c>
      <c r="L7" s="278">
        <v>10</v>
      </c>
      <c r="M7" s="574">
        <v>11</v>
      </c>
    </row>
    <row r="8" spans="1:13" ht="28.5" x14ac:dyDescent="0.2">
      <c r="A8" s="279">
        <v>1</v>
      </c>
      <c r="B8" s="280" t="s">
        <v>308</v>
      </c>
      <c r="C8" s="445">
        <v>0</v>
      </c>
      <c r="D8" s="446">
        <v>0</v>
      </c>
      <c r="E8" s="446">
        <v>0</v>
      </c>
      <c r="F8" s="446"/>
      <c r="G8" s="446">
        <v>0</v>
      </c>
      <c r="H8" s="446">
        <v>0</v>
      </c>
      <c r="I8" s="446"/>
      <c r="J8" s="446">
        <v>814844.76</v>
      </c>
      <c r="K8" s="446">
        <v>0</v>
      </c>
      <c r="L8" s="447">
        <v>0</v>
      </c>
      <c r="M8" s="448">
        <f>C8+D8+E8+F8+G8+H8+I8+J8+K8+L8</f>
        <v>814844.76</v>
      </c>
    </row>
    <row r="9" spans="1:13" ht="28.5" x14ac:dyDescent="0.2">
      <c r="A9" s="281">
        <v>2</v>
      </c>
      <c r="B9" s="282" t="s">
        <v>309</v>
      </c>
      <c r="C9" s="283">
        <v>0</v>
      </c>
      <c r="D9" s="284">
        <v>0</v>
      </c>
      <c r="E9" s="284">
        <v>0</v>
      </c>
      <c r="F9" s="284"/>
      <c r="G9" s="284">
        <v>0</v>
      </c>
      <c r="H9" s="284">
        <v>0</v>
      </c>
      <c r="I9" s="284"/>
      <c r="J9" s="284">
        <v>0</v>
      </c>
      <c r="K9" s="284">
        <v>0</v>
      </c>
      <c r="L9" s="285">
        <v>0</v>
      </c>
      <c r="M9" s="449">
        <f t="shared" ref="M9:M18" si="0">C9+D9+E9+F9+G9+H9+I9+J9+K9+L9</f>
        <v>0</v>
      </c>
    </row>
    <row r="10" spans="1:13" x14ac:dyDescent="0.2">
      <c r="A10" s="281">
        <v>3</v>
      </c>
      <c r="B10" s="282" t="s">
        <v>310</v>
      </c>
      <c r="C10" s="283">
        <v>0</v>
      </c>
      <c r="D10" s="284">
        <v>0</v>
      </c>
      <c r="E10" s="284">
        <v>0</v>
      </c>
      <c r="F10" s="284"/>
      <c r="G10" s="284">
        <v>0</v>
      </c>
      <c r="H10" s="284">
        <v>0</v>
      </c>
      <c r="I10" s="284"/>
      <c r="J10" s="450">
        <v>580612.67000000004</v>
      </c>
      <c r="K10" s="284">
        <v>0</v>
      </c>
      <c r="L10" s="285">
        <v>0</v>
      </c>
      <c r="M10" s="449">
        <f t="shared" si="0"/>
        <v>580612.67000000004</v>
      </c>
    </row>
    <row r="11" spans="1:13" ht="28.5" x14ac:dyDescent="0.2">
      <c r="A11" s="281">
        <v>4</v>
      </c>
      <c r="B11" s="282" t="s">
        <v>311</v>
      </c>
      <c r="C11" s="283">
        <v>0</v>
      </c>
      <c r="D11" s="284">
        <v>0</v>
      </c>
      <c r="E11" s="284">
        <v>0</v>
      </c>
      <c r="F11" s="284">
        <v>0</v>
      </c>
      <c r="G11" s="284">
        <v>0</v>
      </c>
      <c r="H11" s="284">
        <v>0</v>
      </c>
      <c r="I11" s="284">
        <v>0</v>
      </c>
      <c r="J11" s="284">
        <v>0</v>
      </c>
      <c r="K11" s="284">
        <v>0</v>
      </c>
      <c r="L11" s="285">
        <v>0</v>
      </c>
      <c r="M11" s="449">
        <f t="shared" si="0"/>
        <v>0</v>
      </c>
    </row>
    <row r="12" spans="1:13" x14ac:dyDescent="0.2">
      <c r="A12" s="281">
        <v>5</v>
      </c>
      <c r="B12" s="282" t="s">
        <v>312</v>
      </c>
      <c r="C12" s="451">
        <v>0</v>
      </c>
      <c r="D12" s="450">
        <v>0</v>
      </c>
      <c r="E12" s="450">
        <v>206669.17</v>
      </c>
      <c r="F12" s="450"/>
      <c r="G12" s="450">
        <v>392056.77</v>
      </c>
      <c r="H12" s="450">
        <v>0</v>
      </c>
      <c r="I12" s="450"/>
      <c r="J12" s="450">
        <v>31658.34</v>
      </c>
      <c r="K12" s="450">
        <v>0</v>
      </c>
      <c r="L12" s="452">
        <v>0</v>
      </c>
      <c r="M12" s="449">
        <f t="shared" si="0"/>
        <v>630384.28</v>
      </c>
    </row>
    <row r="13" spans="1:13" x14ac:dyDescent="0.2">
      <c r="A13" s="281">
        <v>6</v>
      </c>
      <c r="B13" s="282" t="s">
        <v>313</v>
      </c>
      <c r="C13" s="283">
        <v>0</v>
      </c>
      <c r="D13" s="450">
        <v>0</v>
      </c>
      <c r="E13" s="450">
        <v>0</v>
      </c>
      <c r="F13" s="450"/>
      <c r="G13" s="450">
        <v>0</v>
      </c>
      <c r="H13" s="450">
        <v>0</v>
      </c>
      <c r="I13" s="450"/>
      <c r="J13" s="450">
        <v>17334197.98</v>
      </c>
      <c r="K13" s="450">
        <v>1258694.79</v>
      </c>
      <c r="L13" s="452">
        <v>0</v>
      </c>
      <c r="M13" s="449">
        <f t="shared" si="0"/>
        <v>18592892.77</v>
      </c>
    </row>
    <row r="14" spans="1:13" x14ac:dyDescent="0.2">
      <c r="A14" s="281">
        <v>7</v>
      </c>
      <c r="B14" s="282" t="s">
        <v>314</v>
      </c>
      <c r="C14" s="283">
        <v>0</v>
      </c>
      <c r="D14" s="284">
        <v>0</v>
      </c>
      <c r="E14" s="284">
        <v>0</v>
      </c>
      <c r="F14" s="284"/>
      <c r="G14" s="284">
        <v>0</v>
      </c>
      <c r="H14" s="284">
        <v>0</v>
      </c>
      <c r="I14" s="450">
        <v>11935089.029999999</v>
      </c>
      <c r="J14" s="450">
        <v>10104208.32</v>
      </c>
      <c r="K14" s="450">
        <v>13962175.83</v>
      </c>
      <c r="L14" s="452">
        <v>0</v>
      </c>
      <c r="M14" s="449">
        <f t="shared" si="0"/>
        <v>36001473.18</v>
      </c>
    </row>
    <row r="15" spans="1:13" x14ac:dyDescent="0.2">
      <c r="A15" s="281">
        <v>8</v>
      </c>
      <c r="B15" s="282" t="s">
        <v>315</v>
      </c>
      <c r="C15" s="451">
        <v>0</v>
      </c>
      <c r="D15" s="450">
        <v>0</v>
      </c>
      <c r="E15" s="450">
        <v>0</v>
      </c>
      <c r="F15" s="450">
        <v>2708583.33</v>
      </c>
      <c r="G15" s="450">
        <v>0</v>
      </c>
      <c r="H15" s="450">
        <v>0</v>
      </c>
      <c r="I15" s="450">
        <v>0</v>
      </c>
      <c r="J15" s="450">
        <v>103923.25</v>
      </c>
      <c r="K15" s="450">
        <v>0</v>
      </c>
      <c r="L15" s="452">
        <v>0</v>
      </c>
      <c r="M15" s="449">
        <f>C15+D15+E15+F15+G15+H15+I15+J15+K15+L15</f>
        <v>2812506.58</v>
      </c>
    </row>
    <row r="16" spans="1:13" x14ac:dyDescent="0.2">
      <c r="A16" s="281">
        <v>9</v>
      </c>
      <c r="B16" s="282" t="s">
        <v>316</v>
      </c>
      <c r="C16" s="451">
        <v>0</v>
      </c>
      <c r="D16" s="450">
        <v>0</v>
      </c>
      <c r="E16" s="450">
        <v>0</v>
      </c>
      <c r="F16" s="450"/>
      <c r="G16" s="450">
        <v>0</v>
      </c>
      <c r="H16" s="450">
        <v>0</v>
      </c>
      <c r="I16" s="450">
        <v>2804294.33</v>
      </c>
      <c r="J16" s="450">
        <v>19040791.82</v>
      </c>
      <c r="K16" s="450">
        <v>0</v>
      </c>
      <c r="L16" s="452">
        <v>0</v>
      </c>
      <c r="M16" s="449">
        <f t="shared" si="0"/>
        <v>21845086.149999999</v>
      </c>
    </row>
    <row r="17" spans="1:13" x14ac:dyDescent="0.2">
      <c r="A17" s="281">
        <v>10</v>
      </c>
      <c r="B17" s="282" t="s">
        <v>317</v>
      </c>
      <c r="C17" s="283">
        <v>0</v>
      </c>
      <c r="D17" s="284">
        <v>0</v>
      </c>
      <c r="E17" s="284">
        <v>0</v>
      </c>
      <c r="F17" s="284">
        <v>0</v>
      </c>
      <c r="G17" s="284">
        <v>0</v>
      </c>
      <c r="H17" s="284">
        <v>0</v>
      </c>
      <c r="I17" s="284">
        <v>0</v>
      </c>
      <c r="J17" s="284">
        <v>0</v>
      </c>
      <c r="K17" s="284">
        <v>0</v>
      </c>
      <c r="L17" s="285">
        <v>0</v>
      </c>
      <c r="M17" s="449">
        <f t="shared" si="0"/>
        <v>0</v>
      </c>
    </row>
    <row r="18" spans="1:13" ht="15" thickBot="1" x14ac:dyDescent="0.25">
      <c r="A18" s="286">
        <v>11</v>
      </c>
      <c r="B18" s="287" t="s">
        <v>318</v>
      </c>
      <c r="C18" s="288">
        <v>0</v>
      </c>
      <c r="D18" s="289">
        <v>0</v>
      </c>
      <c r="E18" s="289">
        <v>0</v>
      </c>
      <c r="F18" s="289"/>
      <c r="G18" s="289">
        <v>0</v>
      </c>
      <c r="H18" s="289">
        <v>0</v>
      </c>
      <c r="I18" s="453">
        <v>1313533.4100000001</v>
      </c>
      <c r="J18" s="453">
        <v>3102491.16</v>
      </c>
      <c r="K18" s="289">
        <v>0</v>
      </c>
      <c r="L18" s="454">
        <v>3422106.4399999995</v>
      </c>
      <c r="M18" s="455">
        <f t="shared" si="0"/>
        <v>7838131.0099999998</v>
      </c>
    </row>
    <row r="19" spans="1:13" ht="15" thickBot="1" x14ac:dyDescent="0.25">
      <c r="A19" s="290">
        <v>12</v>
      </c>
      <c r="B19" s="291" t="s">
        <v>303</v>
      </c>
      <c r="C19" s="456">
        <f>C8+C9+C10+C11+C12+C13+C14+C15+C16+C17+C18</f>
        <v>0</v>
      </c>
      <c r="D19" s="456">
        <f t="shared" ref="D19:M19" si="1">D8+D9+D10+D11+D12+D13+D14+D15+D16+D17+D18</f>
        <v>0</v>
      </c>
      <c r="E19" s="456">
        <f t="shared" si="1"/>
        <v>206669.17</v>
      </c>
      <c r="F19" s="456">
        <f t="shared" si="1"/>
        <v>2708583.33</v>
      </c>
      <c r="G19" s="456">
        <f t="shared" si="1"/>
        <v>392056.77</v>
      </c>
      <c r="H19" s="456">
        <f t="shared" si="1"/>
        <v>0</v>
      </c>
      <c r="I19" s="456">
        <f t="shared" si="1"/>
        <v>16052916.77</v>
      </c>
      <c r="J19" s="456">
        <f t="shared" si="1"/>
        <v>51112728.299999997</v>
      </c>
      <c r="K19" s="456">
        <f t="shared" si="1"/>
        <v>15220870.620000001</v>
      </c>
      <c r="L19" s="457">
        <f t="shared" si="1"/>
        <v>3422106.4399999995</v>
      </c>
      <c r="M19" s="458">
        <f t="shared" si="1"/>
        <v>89115931.399999991</v>
      </c>
    </row>
    <row r="21" spans="1:13" ht="15" thickBot="1" x14ac:dyDescent="0.25">
      <c r="A21" s="37" t="s">
        <v>319</v>
      </c>
    </row>
    <row r="22" spans="1:13" ht="15.75" thickBot="1" x14ac:dyDescent="0.3">
      <c r="A22" s="634" t="s">
        <v>1</v>
      </c>
      <c r="B22" s="644" t="s">
        <v>320</v>
      </c>
      <c r="C22" s="647" t="s">
        <v>321</v>
      </c>
      <c r="D22" s="648"/>
      <c r="E22" s="649"/>
      <c r="F22" s="649"/>
      <c r="G22" s="649"/>
      <c r="H22" s="650"/>
    </row>
    <row r="23" spans="1:13" ht="63" customHeight="1" thickBot="1" x14ac:dyDescent="0.3">
      <c r="A23" s="635"/>
      <c r="B23" s="645"/>
      <c r="C23" s="651" t="s">
        <v>322</v>
      </c>
      <c r="D23" s="652"/>
      <c r="E23" s="653" t="s">
        <v>41</v>
      </c>
      <c r="F23" s="654"/>
      <c r="G23" s="654"/>
      <c r="H23" s="655"/>
      <c r="I23" s="663"/>
      <c r="J23" s="663"/>
      <c r="K23" s="663"/>
      <c r="L23" s="292"/>
    </row>
    <row r="24" spans="1:13" ht="15.75" thickBot="1" x14ac:dyDescent="0.3">
      <c r="A24" s="636"/>
      <c r="B24" s="646"/>
      <c r="C24" s="664">
        <v>1</v>
      </c>
      <c r="D24" s="665"/>
      <c r="E24" s="637">
        <v>2</v>
      </c>
      <c r="F24" s="666"/>
      <c r="G24" s="666"/>
      <c r="H24" s="667"/>
      <c r="I24" s="460"/>
      <c r="J24" s="459"/>
      <c r="K24" s="459"/>
      <c r="L24" s="292"/>
    </row>
    <row r="25" spans="1:13" ht="15" customHeight="1" x14ac:dyDescent="0.2">
      <c r="A25" s="293">
        <v>1</v>
      </c>
      <c r="B25" s="294">
        <v>1</v>
      </c>
      <c r="C25" s="668"/>
      <c r="D25" s="669"/>
      <c r="E25" s="675" t="s">
        <v>494</v>
      </c>
      <c r="F25" s="676"/>
      <c r="G25" s="676"/>
      <c r="H25" s="677"/>
      <c r="I25" s="670"/>
      <c r="J25" s="670"/>
      <c r="K25" s="670"/>
      <c r="L25" s="292"/>
    </row>
    <row r="26" spans="1:13" ht="15" customHeight="1" x14ac:dyDescent="0.2">
      <c r="A26" s="260">
        <v>2</v>
      </c>
      <c r="B26" s="295">
        <v>2</v>
      </c>
      <c r="C26" s="673"/>
      <c r="D26" s="674"/>
      <c r="E26" s="678"/>
      <c r="F26" s="679"/>
      <c r="G26" s="679"/>
      <c r="H26" s="680"/>
      <c r="I26" s="670"/>
      <c r="J26" s="670"/>
      <c r="K26" s="670"/>
      <c r="L26" s="292"/>
    </row>
    <row r="27" spans="1:13" ht="15" customHeight="1" x14ac:dyDescent="0.2">
      <c r="A27" s="260">
        <v>3</v>
      </c>
      <c r="B27" s="295">
        <v>3</v>
      </c>
      <c r="C27" s="673"/>
      <c r="D27" s="674"/>
      <c r="E27" s="678"/>
      <c r="F27" s="679"/>
      <c r="G27" s="679"/>
      <c r="H27" s="680"/>
      <c r="I27" s="670"/>
      <c r="J27" s="670"/>
      <c r="K27" s="670"/>
      <c r="L27" s="292"/>
    </row>
    <row r="28" spans="1:13" ht="15" customHeight="1" x14ac:dyDescent="0.2">
      <c r="A28" s="260">
        <v>4</v>
      </c>
      <c r="B28" s="295">
        <v>4</v>
      </c>
      <c r="C28" s="673"/>
      <c r="D28" s="674"/>
      <c r="E28" s="678"/>
      <c r="F28" s="679"/>
      <c r="G28" s="679"/>
      <c r="H28" s="680"/>
      <c r="I28" s="670"/>
      <c r="J28" s="670"/>
      <c r="K28" s="670"/>
      <c r="L28" s="292"/>
    </row>
    <row r="29" spans="1:13" ht="15" customHeight="1" x14ac:dyDescent="0.2">
      <c r="A29" s="266">
        <v>5</v>
      </c>
      <c r="B29" s="296">
        <v>5</v>
      </c>
      <c r="C29" s="673"/>
      <c r="D29" s="674"/>
      <c r="E29" s="678"/>
      <c r="F29" s="679"/>
      <c r="G29" s="679"/>
      <c r="H29" s="680"/>
      <c r="I29" s="670"/>
      <c r="J29" s="670"/>
      <c r="K29" s="670"/>
      <c r="L29" s="292"/>
    </row>
    <row r="30" spans="1:13" ht="15.75" customHeight="1" thickBot="1" x14ac:dyDescent="0.25">
      <c r="A30" s="268">
        <v>6</v>
      </c>
      <c r="B30" s="297">
        <v>6</v>
      </c>
      <c r="C30" s="671"/>
      <c r="D30" s="672"/>
      <c r="E30" s="681"/>
      <c r="F30" s="682"/>
      <c r="G30" s="682"/>
      <c r="H30" s="683"/>
      <c r="I30" s="670"/>
      <c r="J30" s="670"/>
      <c r="K30" s="670"/>
      <c r="L30" s="292"/>
    </row>
    <row r="31" spans="1:13" x14ac:dyDescent="0.2">
      <c r="H31" s="292"/>
      <c r="I31" s="292"/>
      <c r="J31" s="292"/>
      <c r="K31" s="292"/>
      <c r="L31" s="292"/>
    </row>
  </sheetData>
  <sheetProtection algorithmName="SHA-512" hashValue="HPj7s9g/zH7DOP6EneE4h40xSfTCVME51camcZQkEZo+fl8QZrm5lEC1SPKAph3fQC9zrmuVrHwWgK30GxAUKg==" saltValue="+l/ZKwrys/yXAKuOt/jdLw==" spinCount="100000" sheet="1" objects="1" scenarios="1"/>
  <mergeCells count="26">
    <mergeCell ref="C30:D30"/>
    <mergeCell ref="I30:K30"/>
    <mergeCell ref="C28:D28"/>
    <mergeCell ref="I28:K28"/>
    <mergeCell ref="C29:D29"/>
    <mergeCell ref="I29:K29"/>
    <mergeCell ref="E25:H30"/>
    <mergeCell ref="C26:D26"/>
    <mergeCell ref="I26:K26"/>
    <mergeCell ref="C27:D27"/>
    <mergeCell ref="I27:K27"/>
    <mergeCell ref="I23:K23"/>
    <mergeCell ref="C24:D24"/>
    <mergeCell ref="E24:H24"/>
    <mergeCell ref="C25:D25"/>
    <mergeCell ref="I25:K25"/>
    <mergeCell ref="A2:M2"/>
    <mergeCell ref="A5:A7"/>
    <mergeCell ref="B5:B7"/>
    <mergeCell ref="C5:L5"/>
    <mergeCell ref="M5:M6"/>
    <mergeCell ref="A22:A24"/>
    <mergeCell ref="B22:B24"/>
    <mergeCell ref="C22:H22"/>
    <mergeCell ref="C23:D23"/>
    <mergeCell ref="E23:H23"/>
  </mergeCells>
  <printOptions horizontalCentered="1"/>
  <pageMargins left="0.25" right="0.25" top="0.75" bottom="0.75" header="0.3" footer="0.3"/>
  <pageSetup paperSize="9" scale="94" orientation="landscape" r:id="rId1"/>
  <headerFooter>
    <oddHeader>&amp;L&amp;"Tahoma,Bold"Банка/Штедилница__________________&amp;R&amp;"Tahoma,Bold"Образец КРСППР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zoomScaleNormal="100" workbookViewId="0">
      <selection sqref="A1:F1"/>
    </sheetView>
  </sheetViews>
  <sheetFormatPr defaultColWidth="9.140625" defaultRowHeight="14.25" x14ac:dyDescent="0.2"/>
  <cols>
    <col min="1" max="1" width="8.5703125" style="5" customWidth="1"/>
    <col min="2" max="2" width="56.140625" style="5" customWidth="1"/>
    <col min="3" max="3" width="30.28515625" style="5" customWidth="1"/>
    <col min="4" max="4" width="31" style="5" customWidth="1"/>
    <col min="5" max="5" width="28.5703125" style="5" customWidth="1"/>
    <col min="6" max="6" width="29" style="5" customWidth="1"/>
    <col min="7" max="16384" width="9.140625" style="5"/>
  </cols>
  <sheetData>
    <row r="1" spans="1:6" x14ac:dyDescent="0.2">
      <c r="A1" s="656" t="s">
        <v>323</v>
      </c>
      <c r="B1" s="656"/>
      <c r="C1" s="656"/>
      <c r="D1" s="656"/>
      <c r="E1" s="656"/>
      <c r="F1" s="656"/>
    </row>
    <row r="2" spans="1:6" x14ac:dyDescent="0.2">
      <c r="A2" s="272"/>
      <c r="C2" s="271"/>
      <c r="D2" s="298"/>
      <c r="E2" s="271"/>
      <c r="F2" s="271"/>
    </row>
    <row r="3" spans="1:6" ht="15" thickBot="1" x14ac:dyDescent="0.25">
      <c r="A3" s="271"/>
      <c r="B3" s="271"/>
      <c r="C3" s="271"/>
      <c r="D3" s="271"/>
      <c r="E3" s="292"/>
      <c r="F3" s="299" t="s">
        <v>39</v>
      </c>
    </row>
    <row r="4" spans="1:6" x14ac:dyDescent="0.2">
      <c r="A4" s="634" t="s">
        <v>1</v>
      </c>
      <c r="B4" s="684" t="s">
        <v>41</v>
      </c>
      <c r="C4" s="687" t="s">
        <v>324</v>
      </c>
      <c r="D4" s="689" t="s">
        <v>325</v>
      </c>
      <c r="E4" s="690"/>
      <c r="F4" s="691"/>
    </row>
    <row r="5" spans="1:6" ht="43.5" thickBot="1" x14ac:dyDescent="0.25">
      <c r="A5" s="635"/>
      <c r="B5" s="685"/>
      <c r="C5" s="688"/>
      <c r="D5" s="300" t="s">
        <v>326</v>
      </c>
      <c r="E5" s="301" t="s">
        <v>327</v>
      </c>
      <c r="F5" s="575" t="s">
        <v>303</v>
      </c>
    </row>
    <row r="6" spans="1:6" ht="15" thickBot="1" x14ac:dyDescent="0.25">
      <c r="A6" s="636"/>
      <c r="B6" s="686"/>
      <c r="C6" s="302">
        <v>1</v>
      </c>
      <c r="D6" s="303">
        <v>2</v>
      </c>
      <c r="E6" s="304">
        <v>3</v>
      </c>
      <c r="F6" s="576" t="s">
        <v>328</v>
      </c>
    </row>
    <row r="7" spans="1:6" x14ac:dyDescent="0.2">
      <c r="A7" s="305">
        <v>1</v>
      </c>
      <c r="B7" s="306" t="s">
        <v>329</v>
      </c>
      <c r="C7" s="461">
        <v>166636610.66397926</v>
      </c>
      <c r="D7" s="462">
        <v>2150515.5735349027</v>
      </c>
      <c r="E7" s="463">
        <v>3053065.753</v>
      </c>
      <c r="F7" s="464">
        <f>D7+E7</f>
        <v>5203581.3265349027</v>
      </c>
    </row>
    <row r="8" spans="1:6" ht="15" thickBot="1" x14ac:dyDescent="0.25">
      <c r="A8" s="44">
        <v>2</v>
      </c>
      <c r="B8" s="307" t="s">
        <v>330</v>
      </c>
      <c r="C8" s="465">
        <v>18938.923639999997</v>
      </c>
      <c r="D8" s="308">
        <v>0</v>
      </c>
      <c r="E8" s="309">
        <v>0</v>
      </c>
      <c r="F8" s="310">
        <f>D8+E8</f>
        <v>0</v>
      </c>
    </row>
    <row r="9" spans="1:6" ht="15" thickBot="1" x14ac:dyDescent="0.25">
      <c r="A9" s="311">
        <v>3</v>
      </c>
      <c r="B9" s="312" t="s">
        <v>303</v>
      </c>
      <c r="C9" s="466">
        <f>C7+C8</f>
        <v>166655549.58761927</v>
      </c>
      <c r="D9" s="467">
        <f>D7+D8</f>
        <v>2150515.5735349027</v>
      </c>
      <c r="E9" s="468">
        <f>E7+E8</f>
        <v>3053065.753</v>
      </c>
      <c r="F9" s="469">
        <f>F7+F8</f>
        <v>5203581.3265349027</v>
      </c>
    </row>
    <row r="10" spans="1:6" ht="15" thickBot="1" x14ac:dyDescent="0.25">
      <c r="A10" s="313">
        <v>4</v>
      </c>
      <c r="B10" s="314" t="s">
        <v>331</v>
      </c>
      <c r="C10" s="470">
        <v>2829376.85797321</v>
      </c>
      <c r="D10" s="471">
        <v>4245.6180397272528</v>
      </c>
      <c r="E10" s="315">
        <v>0</v>
      </c>
      <c r="F10" s="316"/>
    </row>
  </sheetData>
  <sheetProtection algorithmName="SHA-512" hashValue="HIMxhWBiRNEoD4LmaA7s3RudRLCF1bAQ3KZdXRIpQW3x++b6dGA8xWwnylFruUJf7ylH/egYdaFuSGL+6tCLXA==" saltValue="eBjoYx9jSkbCnjwB+D+s8w==" spinCount="100000" sheet="1" objects="1" scenarios="1"/>
  <mergeCells count="5">
    <mergeCell ref="A1:F1"/>
    <mergeCell ref="A4:A6"/>
    <mergeCell ref="B4:B6"/>
    <mergeCell ref="C4:C5"/>
    <mergeCell ref="D4:F4"/>
  </mergeCells>
  <printOptions horizontalCentered="1"/>
  <pageMargins left="0.7" right="0.7" top="0.75" bottom="0.75" header="0.3" footer="0.3"/>
  <pageSetup paperSize="9" scale="71" orientation="landscape" r:id="rId1"/>
  <headerFooter>
    <oddHeader>&amp;L&amp;"Tahoma,Bold"Банка/Штедилница__________________&amp;R&amp;"Tahoma,Bold"Образец КРСПИ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zoomScaleNormal="100" workbookViewId="0"/>
  </sheetViews>
  <sheetFormatPr defaultRowHeight="15" x14ac:dyDescent="0.25"/>
  <cols>
    <col min="1" max="1" width="9.7109375" customWidth="1"/>
    <col min="2" max="2" width="79.42578125" customWidth="1"/>
    <col min="3" max="3" width="23.5703125" customWidth="1"/>
  </cols>
  <sheetData>
    <row r="1" spans="1:3" s="318" customFormat="1" ht="14.25" x14ac:dyDescent="0.2">
      <c r="A1" s="317"/>
      <c r="B1" s="317"/>
      <c r="C1" s="317"/>
    </row>
    <row r="2" spans="1:3" s="5" customFormat="1" ht="14.25" x14ac:dyDescent="0.2">
      <c r="A2" s="633" t="s">
        <v>332</v>
      </c>
      <c r="B2" s="633"/>
      <c r="C2" s="633"/>
    </row>
    <row r="3" spans="1:3" s="5" customFormat="1" ht="14.25" x14ac:dyDescent="0.2">
      <c r="A3" s="319"/>
      <c r="B3" s="319"/>
      <c r="C3" s="319"/>
    </row>
    <row r="4" spans="1:3" s="318" customFormat="1" thickBot="1" x14ac:dyDescent="0.25">
      <c r="A4" s="317"/>
      <c r="B4" s="317"/>
      <c r="C4" s="53" t="s">
        <v>39</v>
      </c>
    </row>
    <row r="5" spans="1:3" s="322" customFormat="1" ht="57.2" customHeight="1" thickBot="1" x14ac:dyDescent="0.25">
      <c r="A5" s="320" t="s">
        <v>1</v>
      </c>
      <c r="B5" s="321" t="s">
        <v>201</v>
      </c>
      <c r="C5" s="321" t="s">
        <v>202</v>
      </c>
    </row>
    <row r="6" spans="1:3" s="318" customFormat="1" ht="15.75" customHeight="1" thickBot="1" x14ac:dyDescent="0.25">
      <c r="A6" s="323">
        <v>1</v>
      </c>
      <c r="B6" s="323">
        <v>2</v>
      </c>
      <c r="C6" s="323">
        <v>3</v>
      </c>
    </row>
    <row r="7" spans="1:3" s="318" customFormat="1" ht="14.25" x14ac:dyDescent="0.2">
      <c r="A7" s="324">
        <v>1</v>
      </c>
      <c r="B7" s="325" t="s">
        <v>333</v>
      </c>
      <c r="C7" s="326">
        <f>C8+C9+C10+C11</f>
        <v>0</v>
      </c>
    </row>
    <row r="8" spans="1:3" s="318" customFormat="1" ht="28.5" x14ac:dyDescent="0.2">
      <c r="A8" s="327">
        <v>1.1000000000000001</v>
      </c>
      <c r="B8" s="328" t="s">
        <v>334</v>
      </c>
      <c r="C8" s="329">
        <v>0</v>
      </c>
    </row>
    <row r="9" spans="1:3" s="318" customFormat="1" ht="28.5" x14ac:dyDescent="0.2">
      <c r="A9" s="327">
        <v>1.2</v>
      </c>
      <c r="B9" s="328" t="s">
        <v>335</v>
      </c>
      <c r="C9" s="329">
        <v>0</v>
      </c>
    </row>
    <row r="10" spans="1:3" s="318" customFormat="1" ht="28.5" x14ac:dyDescent="0.2">
      <c r="A10" s="327">
        <v>1.3</v>
      </c>
      <c r="B10" s="328" t="s">
        <v>336</v>
      </c>
      <c r="C10" s="329">
        <v>0</v>
      </c>
    </row>
    <row r="11" spans="1:3" s="318" customFormat="1" ht="28.5" x14ac:dyDescent="0.2">
      <c r="A11" s="327">
        <v>1.4</v>
      </c>
      <c r="B11" s="328" t="s">
        <v>337</v>
      </c>
      <c r="C11" s="329">
        <v>0</v>
      </c>
    </row>
    <row r="12" spans="1:3" s="318" customFormat="1" ht="28.5" x14ac:dyDescent="0.2">
      <c r="A12" s="327">
        <v>2</v>
      </c>
      <c r="B12" s="330" t="s">
        <v>338</v>
      </c>
      <c r="C12" s="329">
        <v>0</v>
      </c>
    </row>
    <row r="13" spans="1:3" s="318" customFormat="1" thickBot="1" x14ac:dyDescent="0.25">
      <c r="A13" s="331">
        <v>3</v>
      </c>
      <c r="B13" s="332" t="s">
        <v>339</v>
      </c>
      <c r="C13" s="333"/>
    </row>
    <row r="14" spans="1:3" s="318" customFormat="1" ht="36" customHeight="1" thickBot="1" x14ac:dyDescent="0.25">
      <c r="A14" s="334">
        <v>4</v>
      </c>
      <c r="B14" s="335" t="s">
        <v>340</v>
      </c>
      <c r="C14" s="336">
        <f>C7+C12+C13</f>
        <v>0</v>
      </c>
    </row>
    <row r="15" spans="1:3" s="318" customFormat="1" ht="14.25" x14ac:dyDescent="0.2"/>
  </sheetData>
  <sheetProtection algorithmName="SHA-512" hashValue="iWJzMP3PtabwD5k60zJO/TmD+HpaBDJmk6LIm4Ouyp3fwL7psm/ikTkkd3St7hDES8lKXfrBdbGVi5smk3pT/Q==" saltValue="O66pwupymjwPZVym+Ql5pA==" spinCount="100000" sheet="1" objects="1" scenarios="1"/>
  <mergeCells count="1">
    <mergeCell ref="A2:C2"/>
  </mergeCells>
  <printOptions horizontalCentered="1"/>
  <pageMargins left="0" right="0" top="0.75" bottom="0.75" header="0.3" footer="0.3"/>
  <pageSetup paperSize="9" orientation="landscape" r:id="rId1"/>
  <headerFooter>
    <oddHeader>&amp;L&amp;"Tahoma,Bold"Банка/Штедилница________________________________&amp;R&amp;"Tahoma,Bold"Образец ПРИК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</vt:i4>
      </vt:variant>
    </vt:vector>
  </HeadingPairs>
  <TitlesOfParts>
    <vt:vector size="15" baseType="lpstr">
      <vt:lpstr>Изјава</vt:lpstr>
      <vt:lpstr>НП</vt:lpstr>
      <vt:lpstr>ССО</vt:lpstr>
      <vt:lpstr>АПРО</vt:lpstr>
      <vt:lpstr>КАО</vt:lpstr>
      <vt:lpstr>КРЗД</vt:lpstr>
      <vt:lpstr>КРСППР</vt:lpstr>
      <vt:lpstr>КРСПИ</vt:lpstr>
      <vt:lpstr>ПРИК</vt:lpstr>
      <vt:lpstr>ВПВО</vt:lpstr>
      <vt:lpstr>СЗО</vt:lpstr>
      <vt:lpstr>КРНФ</vt:lpstr>
      <vt:lpstr>ВПВО!Print_Area</vt:lpstr>
      <vt:lpstr>СЗО!Print_Titles</vt:lpstr>
      <vt:lpstr>ССО!Print_Titles</vt:lpstr>
    </vt:vector>
  </TitlesOfParts>
  <Company>hkb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Hajredin</dc:creator>
  <cp:lastModifiedBy>Burak Hajredin</cp:lastModifiedBy>
  <dcterms:created xsi:type="dcterms:W3CDTF">2025-07-28T07:17:06Z</dcterms:created>
  <dcterms:modified xsi:type="dcterms:W3CDTF">2025-07-30T13:10:34Z</dcterms:modified>
</cp:coreProperties>
</file>